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арья\Downloads\"/>
    </mc:Choice>
  </mc:AlternateContent>
  <bookViews>
    <workbookView xWindow="0" yWindow="0" windowWidth="28800" windowHeight="12300" tabRatio="1000"/>
  </bookViews>
  <sheets>
    <sheet name="870.00" sheetId="51" r:id="rId1"/>
    <sheet name="Монооксид углерода" sheetId="52" r:id="rId2"/>
    <sheet name="Оксиды серы" sheetId="60" r:id="rId3"/>
    <sheet name="Оксиды азота " sheetId="61" r:id="rId4"/>
    <sheet name="Пыль и зола" sheetId="62" r:id="rId5"/>
    <sheet name="Сажа" sheetId="67" r:id="rId6"/>
    <sheet name="Дизельное топливо " sheetId="63" r:id="rId7"/>
    <sheet name="Неэтилированный бензин " sheetId="64" r:id="rId8"/>
    <sheet name="Налоговый регистр" sheetId="58" r:id="rId9"/>
    <sheet name="Расчет приложений" sheetId="65" r:id="rId10"/>
    <sheet name="Ставки" sheetId="68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58" l="1"/>
  <c r="F4" i="68"/>
  <c r="F5" i="68"/>
  <c r="F6" i="68"/>
  <c r="F7" i="68"/>
  <c r="F8" i="68"/>
  <c r="F9" i="68"/>
  <c r="F3" i="68"/>
  <c r="E4" i="68"/>
  <c r="E5" i="68"/>
  <c r="E6" i="68"/>
  <c r="E7" i="68"/>
  <c r="E8" i="68"/>
  <c r="E9" i="68"/>
  <c r="E3" i="68"/>
  <c r="B2" i="68"/>
  <c r="Y52" i="67" l="1"/>
  <c r="T43" i="67"/>
  <c r="T39" i="67"/>
  <c r="T39" i="62"/>
  <c r="T39" i="61"/>
  <c r="T39" i="60"/>
  <c r="Z18" i="60"/>
  <c r="Z18" i="61"/>
  <c r="Z18" i="62"/>
  <c r="Z18" i="67"/>
  <c r="F18" i="52"/>
  <c r="F18" i="67"/>
  <c r="AA14" i="67"/>
  <c r="X14" i="67"/>
  <c r="T43" i="52"/>
  <c r="T47" i="52" s="1"/>
  <c r="T39" i="52"/>
  <c r="K19" i="58"/>
  <c r="O19" i="58" s="1"/>
  <c r="J6" i="65"/>
  <c r="J7" i="65"/>
  <c r="J8" i="65"/>
  <c r="J9" i="65"/>
  <c r="J12" i="65"/>
  <c r="J5" i="65"/>
  <c r="L11" i="65"/>
  <c r="L10" i="65"/>
  <c r="M10" i="65" s="1"/>
  <c r="N10" i="65" s="1"/>
  <c r="M9" i="65"/>
  <c r="N9" i="65" s="1"/>
  <c r="L8" i="65"/>
  <c r="M8" i="65" s="1"/>
  <c r="N8" i="65" s="1"/>
  <c r="L7" i="65"/>
  <c r="M7" i="65" s="1"/>
  <c r="N7" i="65" s="1"/>
  <c r="L6" i="65"/>
  <c r="M6" i="65" s="1"/>
  <c r="N6" i="65" s="1"/>
  <c r="L5" i="65"/>
  <c r="M5" i="65" s="1"/>
  <c r="N5" i="65" s="1"/>
  <c r="AA14" i="52"/>
  <c r="X14" i="52"/>
  <c r="Z18" i="52"/>
  <c r="T47" i="67" l="1"/>
  <c r="M11" i="65"/>
  <c r="N11" i="65" s="1"/>
  <c r="N12" i="65" s="1"/>
  <c r="Q30" i="64" l="1"/>
  <c r="L31" i="51" l="1"/>
  <c r="Y52" i="52"/>
  <c r="I30" i="58"/>
  <c r="F32" i="58"/>
  <c r="Y52" i="64" l="1"/>
  <c r="T43" i="64"/>
  <c r="T43" i="63"/>
  <c r="Y52" i="62"/>
  <c r="T43" i="62"/>
  <c r="T43" i="61"/>
  <c r="T47" i="61" s="1"/>
  <c r="T43" i="60"/>
  <c r="T47" i="60" s="1"/>
  <c r="F18" i="62"/>
  <c r="F18" i="61"/>
  <c r="F18" i="60"/>
  <c r="F9" i="51"/>
  <c r="X14" i="64"/>
  <c r="J33" i="58"/>
  <c r="G33" i="58"/>
  <c r="F33" i="58"/>
  <c r="J32" i="58"/>
  <c r="G32" i="58"/>
  <c r="L31" i="58"/>
  <c r="I31" i="58"/>
  <c r="I33" i="58" s="1"/>
  <c r="L30" i="58"/>
  <c r="M30" i="58" s="1"/>
  <c r="I21" i="58"/>
  <c r="I20" i="58"/>
  <c r="Y52" i="63"/>
  <c r="I18" i="58"/>
  <c r="I17" i="58"/>
  <c r="I16" i="58"/>
  <c r="Y52" i="60"/>
  <c r="I15" i="58"/>
  <c r="AA54" i="64" l="1"/>
  <c r="J21" i="58"/>
  <c r="K21" i="58" s="1"/>
  <c r="O21" i="58" s="1"/>
  <c r="AA54" i="52"/>
  <c r="X56" i="52" s="1"/>
  <c r="J15" i="58"/>
  <c r="K15" i="58" s="1"/>
  <c r="AA54" i="60"/>
  <c r="J16" i="58"/>
  <c r="AA54" i="63"/>
  <c r="X56" i="63" s="1"/>
  <c r="Y68" i="63" s="1"/>
  <c r="J20" i="58"/>
  <c r="K20" i="58" s="1"/>
  <c r="O20" i="58" s="1"/>
  <c r="L33" i="58"/>
  <c r="AA54" i="61"/>
  <c r="J17" i="58"/>
  <c r="K17" i="58" s="1"/>
  <c r="O17" i="58" s="1"/>
  <c r="AA54" i="62"/>
  <c r="X56" i="62" s="1"/>
  <c r="Y68" i="62" s="1"/>
  <c r="J18" i="58"/>
  <c r="AA54" i="67"/>
  <c r="X56" i="67" s="1"/>
  <c r="Y68" i="67" s="1"/>
  <c r="X56" i="64"/>
  <c r="Y68" i="64" s="1"/>
  <c r="X56" i="60"/>
  <c r="Y68" i="60" s="1"/>
  <c r="T47" i="62"/>
  <c r="AA14" i="63"/>
  <c r="X14" i="60"/>
  <c r="X14" i="62"/>
  <c r="X14" i="61"/>
  <c r="K18" i="58"/>
  <c r="O18" i="58" s="1"/>
  <c r="L32" i="58"/>
  <c r="AA14" i="61"/>
  <c r="Y68" i="52"/>
  <c r="X14" i="63"/>
  <c r="AA14" i="60"/>
  <c r="K16" i="58"/>
  <c r="O16" i="58" s="1"/>
  <c r="AA14" i="62"/>
  <c r="AA14" i="64"/>
  <c r="Y52" i="61"/>
  <c r="X56" i="61" s="1"/>
  <c r="Y68" i="61" s="1"/>
  <c r="O22" i="58"/>
  <c r="M32" i="58"/>
  <c r="M33" i="58"/>
  <c r="I32" i="58"/>
  <c r="K23" i="58" l="1"/>
  <c r="O23" i="58" s="1"/>
  <c r="O15" i="58"/>
  <c r="L29" i="51" l="1"/>
  <c r="L33" i="51" s="1"/>
</calcChain>
</file>

<file path=xl/sharedStrings.xml><?xml version="1.0" encoding="utf-8"?>
<sst xmlns="http://schemas.openxmlformats.org/spreadsheetml/2006/main" count="937" uniqueCount="231">
  <si>
    <t xml:space="preserve"> </t>
  </si>
  <si>
    <t>ИИН (БИН)</t>
  </si>
  <si>
    <t>год</t>
  </si>
  <si>
    <t>А</t>
  </si>
  <si>
    <t>С</t>
  </si>
  <si>
    <t>В</t>
  </si>
  <si>
    <t>D</t>
  </si>
  <si>
    <t>Номер</t>
  </si>
  <si>
    <t>Код валюты</t>
  </si>
  <si>
    <t>Код строки</t>
  </si>
  <si>
    <t>Входящий номер документа</t>
  </si>
  <si>
    <t>Дата почтового штемпеля</t>
  </si>
  <si>
    <t>доверительный управляющий в соответствии со статьей 40 Налогового кодекса</t>
  </si>
  <si>
    <t>БИН</t>
  </si>
  <si>
    <t>ДЕКЛАРАЦИЯ ПО ПЛАТЕ ЗА ЭМИССИИ В ОКРУЖАЮЩУЮ СРЕДУ</t>
  </si>
  <si>
    <t>форма 870.00 стр 1</t>
  </si>
  <si>
    <t>Раздел. Общая информация о налогоплательщике</t>
  </si>
  <si>
    <t>юридического лица, структурным подразделением которого является филиал, представительство</t>
  </si>
  <si>
    <t>Налоговый период, за который представляется налоговая отчетность:</t>
  </si>
  <si>
    <t>квартал</t>
  </si>
  <si>
    <t>Наименование налогопательщика</t>
  </si>
  <si>
    <t>Вид   декларации</t>
  </si>
  <si>
    <t xml:space="preserve">(укажите </t>
  </si>
  <si>
    <t>х</t>
  </si>
  <si>
    <t>в соответствующей ячейке)</t>
  </si>
  <si>
    <t>первоначальная</t>
  </si>
  <si>
    <t>очередная</t>
  </si>
  <si>
    <t>дополнительная</t>
  </si>
  <si>
    <t>дополнительная по уведомлению</t>
  </si>
  <si>
    <t>ликвидационная</t>
  </si>
  <si>
    <t>Номер и дата уведомления</t>
  </si>
  <si>
    <t>(заполняется в случае предоставления дополнительной декларации по уведомлению)</t>
  </si>
  <si>
    <t>номер</t>
  </si>
  <si>
    <t>дата</t>
  </si>
  <si>
    <t>Отдельные категории налогоплательщика</t>
  </si>
  <si>
    <t xml:space="preserve">(укажите  </t>
  </si>
  <si>
    <t>Х</t>
  </si>
  <si>
    <t>в сосответствующей ячейке)</t>
  </si>
  <si>
    <t>учредитель доверительного управляющя в соответствии со статьей 40 Налогового кодекса</t>
  </si>
  <si>
    <t>Количество приложений</t>
  </si>
  <si>
    <t>РАЗДЕЛ. Плата за эмиссии в окружающую среду, подлежащая уплате в бюджет</t>
  </si>
  <si>
    <t>Наименование показателей</t>
  </si>
  <si>
    <t>млрд.</t>
  </si>
  <si>
    <t>млн.</t>
  </si>
  <si>
    <t>тыс.</t>
  </si>
  <si>
    <t>870.00.001</t>
  </si>
  <si>
    <t>870.00.002</t>
  </si>
  <si>
    <t>870.00.003</t>
  </si>
  <si>
    <t>Сумма исчисленной платы в пределах установленного лимита (сумма строк 870.01.011 по всем приложениям формы 870.01)</t>
  </si>
  <si>
    <t>Сумма исчисленной платы сверх установленного лимита (сумма строк 870.01.012 по всем приложениям формы 870.01)</t>
  </si>
  <si>
    <t>РАЗДЕЛ. Ответственность налогоплательщика</t>
  </si>
  <si>
    <t xml:space="preserve">          Я несу ответственность в соответствии с законами Республики Казахстан за достоверность и полноту сведений, приведенных в данной декларации</t>
  </si>
  <si>
    <t>Фамилия, имя, отчество (при его наличии) налогоплательщика (руководителя)      Подпись</t>
  </si>
  <si>
    <t>Дата подачи                    декларации</t>
  </si>
  <si>
    <t>Код органа государственных            доходов</t>
  </si>
  <si>
    <t>Дата приема декларации</t>
  </si>
  <si>
    <t>ПЛАТА ЗА ЭМИССИИ В ОКРУЖАЮЩУЮ СРЕДУ</t>
  </si>
  <si>
    <t>форма 870.01 стр 01</t>
  </si>
  <si>
    <t>Приложение к Декларации</t>
  </si>
  <si>
    <t>Укажите номер текущего листа</t>
  </si>
  <si>
    <t>Раздел.Общая информация о налогоплательщике</t>
  </si>
  <si>
    <t>Налоговый период, за который предсталяется налоговая отчетность:</t>
  </si>
  <si>
    <t>Наличие экологического разрешения на эмиссии в окружающую среду:</t>
  </si>
  <si>
    <t>№ разрешения</t>
  </si>
  <si>
    <t>дата разрешения</t>
  </si>
  <si>
    <t>срок действия разрешения с</t>
  </si>
  <si>
    <t>по</t>
  </si>
  <si>
    <t>Цифрами день, месяц, год</t>
  </si>
  <si>
    <t>Вид специального природопользования (укажите Х в соответствующей ячейке):</t>
  </si>
  <si>
    <t>выбросы загрязняющих веществ:</t>
  </si>
  <si>
    <t>А3</t>
  </si>
  <si>
    <t>в атмосферный воздух                от передвижных источников</t>
  </si>
  <si>
    <t>размещение серы</t>
  </si>
  <si>
    <t>А1</t>
  </si>
  <si>
    <t>от стационарных источников</t>
  </si>
  <si>
    <t>сбросы</t>
  </si>
  <si>
    <t>А2</t>
  </si>
  <si>
    <t>от сжигания попутного и (или) природного газа в факелах</t>
  </si>
  <si>
    <t>размещение отходов производства и потребления</t>
  </si>
  <si>
    <t>Вид загрязняющего вещества (указать номер подпунктасоответствующего пункта статьи 576 Налогового кодекса</t>
  </si>
  <si>
    <t>пункт</t>
  </si>
  <si>
    <t>-</t>
  </si>
  <si>
    <t>подпункт</t>
  </si>
  <si>
    <t>код опасных отходов согласно Классификатору отходов</t>
  </si>
  <si>
    <t xml:space="preserve">Единицы измерения природопользования </t>
  </si>
  <si>
    <r>
      <t>(укажите</t>
    </r>
    <r>
      <rPr>
        <b/>
        <sz val="8"/>
        <rFont val="Arial Cyr"/>
        <charset val="204"/>
      </rPr>
      <t xml:space="preserve"> Х</t>
    </r>
    <r>
      <rPr>
        <sz val="8"/>
        <rFont val="Arial Cyr"/>
        <charset val="204"/>
      </rPr>
      <t xml:space="preserve"> в соответсвующей ячейке)</t>
    </r>
  </si>
  <si>
    <t>тонна</t>
  </si>
  <si>
    <t>кг</t>
  </si>
  <si>
    <t>гБк</t>
  </si>
  <si>
    <t>иное</t>
  </si>
  <si>
    <t>Раздел. Сведения об объемах загрязнения в единицах измерения, указанных в строке 7 для исчисления платы за эмиссии в окружающую среду</t>
  </si>
  <si>
    <t xml:space="preserve"> млн.      тыс.    целые     дробные</t>
  </si>
  <si>
    <t>870.01.001</t>
  </si>
  <si>
    <t>870.01.002</t>
  </si>
  <si>
    <t>870.01.003</t>
  </si>
  <si>
    <t>870.01.004</t>
  </si>
  <si>
    <t>870.01.005</t>
  </si>
  <si>
    <t>Раздел. Сведения об установленных ставках для исчисления платы за эмисии в окружающую среду</t>
  </si>
  <si>
    <t>870.01.006</t>
  </si>
  <si>
    <t xml:space="preserve"> млн.    тыс.  целые     дробные</t>
  </si>
  <si>
    <t>870.01.007</t>
  </si>
  <si>
    <t>870.01.008</t>
  </si>
  <si>
    <t>870.01.009</t>
  </si>
  <si>
    <t>коэффициент 0,3</t>
  </si>
  <si>
    <t>коэффициент 0,2</t>
  </si>
  <si>
    <t>коэффициент 0,43</t>
  </si>
  <si>
    <t>коэффициент 0,05</t>
  </si>
  <si>
    <t>870.01.010</t>
  </si>
  <si>
    <t>(п.2 ст. 577 Налогового кодекса) (870.01.006 х 870.01.009 А (В,С или D) или (870.01.008 х 870.01.009 А (В,С или D)</t>
  </si>
  <si>
    <t>Раздел. Исчисление платы за эмиссии в окружающую среду, подлежащей уплате в бюджет</t>
  </si>
  <si>
    <t>870.01.011</t>
  </si>
  <si>
    <t>870.01.012</t>
  </si>
  <si>
    <t>001</t>
  </si>
  <si>
    <t>002</t>
  </si>
  <si>
    <t>003</t>
  </si>
  <si>
    <t>006</t>
  </si>
  <si>
    <t>005</t>
  </si>
  <si>
    <t>004</t>
  </si>
  <si>
    <t>Налоговый регистр по учету налоговых обязательств по плате за эмиссии в окружающую среду </t>
  </si>
  <si>
    <t>и плате за пользование водными ресурсами поверхностных источников</t>
  </si>
  <si>
    <t>(тенге)</t>
  </si>
  <si>
    <t>№ п/п</t>
  </si>
  <si>
    <t>Наименование операций (выбросы, сбросы, размещение отходов, серы)</t>
  </si>
  <si>
    <t>Разрешительный документ</t>
  </si>
  <si>
    <t>Вид загрязняющего вещества, топлива, отходов, серы</t>
  </si>
  <si>
    <t>Единица измерения</t>
  </si>
  <si>
    <t>Фактический объем эмиссии в пределах лимита</t>
  </si>
  <si>
    <t>Фактический объем сверх установленного лимита</t>
  </si>
  <si>
    <t>Сумма платы, всего</t>
  </si>
  <si>
    <t>Объем</t>
  </si>
  <si>
    <t>Ставка</t>
  </si>
  <si>
    <t>Сумма платы</t>
  </si>
  <si>
    <t>Ставка платы</t>
  </si>
  <si>
    <t>Дата выдачи</t>
  </si>
  <si>
    <t>Коэффициенты</t>
  </si>
  <si>
    <t>Ставка с применением коэффициента</t>
  </si>
  <si>
    <t>Выбросы от стационарных источников</t>
  </si>
  <si>
    <t>Пыль и зола</t>
  </si>
  <si>
    <t>Выбросы от передвижных источник</t>
  </si>
  <si>
    <t>Итого за месяц:</t>
  </si>
  <si>
    <t>Итого за налоговый период:</t>
  </si>
  <si>
    <t>Операции по учету налоговых обязательств по плате за пользование водными ресурсами поверхностных источников</t>
  </si>
  <si>
    <t>Вид специального водопользования</t>
  </si>
  <si>
    <t>Установленный лимит</t>
  </si>
  <si>
    <t>Фактический объем водопользования в пределах лимита</t>
  </si>
  <si>
    <t>Фактический объем водопользования сверх установленного лимита</t>
  </si>
  <si>
    <t>Сумма платы всего</t>
  </si>
  <si>
    <t>Итого за месяц (строка заполняется только по итогу формы):</t>
  </si>
  <si>
    <t>Итого за налоговый период (строка заполняется только по итогу формы):</t>
  </si>
  <si>
    <t>(Ф.И.О.** (при его наличии), подпись индивидуального предпринимателя, печать (при наличии)</t>
  </si>
  <si>
    <t>(Ф.И.О.** (при его наличии), подпись лица, ответственного за составление налогового регистра)</t>
  </si>
  <si>
    <t>(дата составления налогового регистра)</t>
  </si>
  <si>
    <t>Примечание:</t>
  </si>
  <si>
    <t>расшифровка аббревиатур:</t>
  </si>
  <si>
    <t>* ИИН - индивидуальный идентификационный номер;</t>
  </si>
  <si>
    <t>** Ф.И.О. - фамилия, имя, отчество</t>
  </si>
  <si>
    <t>1. БИН </t>
  </si>
  <si>
    <t xml:space="preserve">3. Период: </t>
  </si>
  <si>
    <t xml:space="preserve">2. Ф.И.О.** (при его наличии) или наименование налогоплательщика </t>
  </si>
  <si>
    <t>категория объекта</t>
  </si>
  <si>
    <t xml:space="preserve"> млрд.  млн.   тыс.</t>
  </si>
  <si>
    <t>X</t>
  </si>
  <si>
    <t>налогоплательщик с объемами
платежей до 100 МРП в суммарном
годовом объеме, в соответствии со статьей 579 Налогового кодекса</t>
  </si>
  <si>
    <t>Операции по учёту налоговых обязательств по плате за эмиссии в окружающую среду</t>
  </si>
  <si>
    <r>
      <t xml:space="preserve">Объем выкупленного норматива </t>
    </r>
    <r>
      <rPr>
        <sz val="8"/>
        <rFont val="Arial Cyr"/>
        <charset val="204"/>
      </rPr>
      <t>(заполняется плательщиками платы с объемами платежей до 100 МРП в суммарном годовом объеме)</t>
    </r>
  </si>
  <si>
    <t>Фактический объем эмисий в пределах установленных     нормативов</t>
  </si>
  <si>
    <t>Остаток норматива на начало квартала</t>
  </si>
  <si>
    <t>Фактический объем эмисий сверх установленных     нормативов</t>
  </si>
  <si>
    <t>Фактический объем эмисий сверх установленных нормативов</t>
  </si>
  <si>
    <t>Остаток норматива наконец квартала</t>
  </si>
  <si>
    <t>Ставка платы, установленная согласно статье 576 Налогового кодекса</t>
  </si>
  <si>
    <t>Размер повышения ставки платы по решению местных представительных органов (п.8 ст. 576 Налогового кодекса)</t>
  </si>
  <si>
    <t>Ставка платы с учетом размера повышения ставки по решению местных представительных органов согласно п.8 ст. 576 Налогового кодекса (870.01.006 х 870.01.007)</t>
  </si>
  <si>
    <t>Коэффициенты, применяемые к плательщикам платы согласно п.2 ст. 577 Налогового кодекса</t>
  </si>
  <si>
    <t>(укажите х в соответствующей ячейке)</t>
  </si>
  <si>
    <t>Ставка платы в пределах норматива, с учетом размера повшения ставки по решению местных представительных органов (п.8 ст.576 Налогового кодекса) и коэффициентов</t>
  </si>
  <si>
    <t>Сумма исчисленной платы в пределах установленного норматива                                                          (870.01.003 х 870.01.006) или (870.01.003 х 870.01.008) или (870.01.003 х 870.01.010)</t>
  </si>
  <si>
    <t>Сумма исчисленной платы сверх установленного норматива                                                                    (870.01.004 х 870.01.006) или (870.01.004 х 870.01.008)</t>
  </si>
  <si>
    <t>Фактический объем эмисий в пределах установленных нормативов</t>
  </si>
  <si>
    <t>Сумма исчисленной платы к уплате - всего (870.00.001+870.00.002)</t>
  </si>
  <si>
    <t>Место печати                          (за исключением юридических лиц относящихся к субъектам частного предпринимательства</t>
  </si>
  <si>
    <t>123321123321</t>
  </si>
  <si>
    <t>Монооксид углерода</t>
  </si>
  <si>
    <t>Оксиды серы</t>
  </si>
  <si>
    <t xml:space="preserve">Оксиды азота </t>
  </si>
  <si>
    <t xml:space="preserve">Дизельное топливо </t>
  </si>
  <si>
    <t xml:space="preserve">Неэтилированный бензин </t>
  </si>
  <si>
    <t>Ставка платы тенге</t>
  </si>
  <si>
    <t>Сажа</t>
  </si>
  <si>
    <t>II</t>
  </si>
  <si>
    <t>870.00.004</t>
  </si>
  <si>
    <t>870.00.005</t>
  </si>
  <si>
    <t>Остаток норматива на конец квартала</t>
  </si>
  <si>
    <t>870.00.008</t>
  </si>
  <si>
    <t>Расчет приложений по виду загрязняющих веществ</t>
  </si>
  <si>
    <t>576-2-9</t>
  </si>
  <si>
    <t>576-2-1</t>
  </si>
  <si>
    <t>576-2-2</t>
  </si>
  <si>
    <t>576-2-3</t>
  </si>
  <si>
    <t>576-2-11</t>
  </si>
  <si>
    <t>576-4-2</t>
  </si>
  <si>
    <t>576-4-1</t>
  </si>
  <si>
    <t xml:space="preserve">Ставка с применением коэффициента </t>
  </si>
  <si>
    <t xml:space="preserve"> 870.00.006</t>
  </si>
  <si>
    <t xml:space="preserve"> 870.00.007</t>
  </si>
  <si>
    <t>Коэффициент повышения</t>
  </si>
  <si>
    <t xml:space="preserve">Сумма исчисленной платы в пределах установленного норматива  </t>
  </si>
  <si>
    <t>Итого :</t>
  </si>
  <si>
    <t>007</t>
  </si>
  <si>
    <t xml:space="preserve">Фактический объем эмиссий </t>
  </si>
  <si>
    <t>KZT</t>
  </si>
  <si>
    <t>ТОО "АЛГА"</t>
  </si>
  <si>
    <t xml:space="preserve">НПА </t>
  </si>
  <si>
    <t xml:space="preserve">Ставка платы за 1 тонну (МРП*) статья 576 НК </t>
  </si>
  <si>
    <t xml:space="preserve">Ставка платы за 1 тонну (МРП) с учетом ставки повышения (2) </t>
  </si>
  <si>
    <t xml:space="preserve">Ставка платы за 1 тонну (тенге) статья 576 НК </t>
  </si>
  <si>
    <r>
      <t>Ставка платы за 1 тонну (тенге) с учетом ставки повышения (2)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</si>
  <si>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576-2-9 </t>
  </si>
  <si>
    <t xml:space="preserve">Монооксид углерода </t>
  </si>
  <si>
    <t xml:space="preserve">576-2-1 </t>
  </si>
  <si>
    <t xml:space="preserve">Оксиды серы </t>
  </si>
  <si>
    <t xml:space="preserve">576-2-2 </t>
  </si>
  <si>
    <t xml:space="preserve">576-2-3 </t>
  </si>
  <si>
    <t xml:space="preserve">Пыль и зола </t>
  </si>
  <si>
    <t xml:space="preserve">576-2-11 </t>
  </si>
  <si>
    <t xml:space="preserve">Сажа </t>
  </si>
  <si>
    <t xml:space="preserve">576-4-2 </t>
  </si>
  <si>
    <t xml:space="preserve">576-4-1 </t>
  </si>
  <si>
    <t>МРП</t>
  </si>
  <si>
    <t>555555555555</t>
  </si>
  <si>
    <t>Турсун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</si>
</sst>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8"/>
      <color theme="0"/>
      <name val="Arial Cyr"/>
      <charset val="204"/>
    </font>
    <font>
      <b/>
      <sz val="10"/>
      <color theme="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b/>
      <sz val="8"/>
      <name val="Times New Roman"/>
      <family val="1"/>
      <charset val="204"/>
    </font>
    <font>
      <b/>
      <sz val="11"/>
      <color theme="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.5"/>
      <name val="Arial Cyr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color theme="0" tint="-0.499984740745262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348">
    <xf numFmtId="0" fontId="0" fillId="0" borderId="0" xfId="0"/>
    <xf numFmtId="0" fontId="0" fillId="3" borderId="0" xfId="0" applyFill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6" fillId="3" borderId="0" xfId="0" applyFont="1" applyFill="1"/>
    <xf numFmtId="0" fontId="0" fillId="3" borderId="0" xfId="0" applyFill="1" applyAlignment="1"/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21" xfId="0" applyFill="1" applyBorder="1"/>
    <xf numFmtId="0" fontId="6" fillId="3" borderId="0" xfId="0" applyFont="1" applyFill="1" applyAlignment="1">
      <alignment horizontal="left"/>
    </xf>
    <xf numFmtId="0" fontId="1" fillId="3" borderId="0" xfId="0" applyFont="1" applyFill="1" applyAlignment="1"/>
    <xf numFmtId="0" fontId="5" fillId="3" borderId="0" xfId="0" applyFont="1" applyFill="1" applyAlignment="1">
      <alignment horizontal="center"/>
    </xf>
    <xf numFmtId="0" fontId="6" fillId="3" borderId="10" xfId="0" applyFont="1" applyFill="1" applyBorder="1" applyAlignment="1"/>
    <xf numFmtId="0" fontId="6" fillId="3" borderId="0" xfId="0" applyFont="1" applyFill="1" applyAlignment="1"/>
    <xf numFmtId="0" fontId="6" fillId="0" borderId="8" xfId="0" applyFont="1" applyBorder="1" applyAlignment="1"/>
    <xf numFmtId="0" fontId="6" fillId="3" borderId="0" xfId="0" applyFont="1" applyFill="1" applyBorder="1" applyAlignment="1"/>
    <xf numFmtId="0" fontId="0" fillId="3" borderId="10" xfId="0" applyFill="1" applyBorder="1" applyAlignment="1"/>
    <xf numFmtId="0" fontId="2" fillId="3" borderId="0" xfId="0" applyFont="1" applyFill="1" applyAlignment="1"/>
    <xf numFmtId="0" fontId="2" fillId="3" borderId="0" xfId="0" applyFont="1" applyFill="1" applyBorder="1" applyAlignment="1">
      <alignment wrapText="1"/>
    </xf>
    <xf numFmtId="0" fontId="0" fillId="3" borderId="0" xfId="0" applyFont="1" applyFill="1" applyBorder="1" applyAlignment="1"/>
    <xf numFmtId="0" fontId="6" fillId="3" borderId="0" xfId="0" applyFont="1" applyFill="1" applyAlignment="1">
      <alignment horizontal="left"/>
    </xf>
    <xf numFmtId="49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3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top" wrapText="1"/>
    </xf>
    <xf numFmtId="14" fontId="12" fillId="0" borderId="9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center" vertical="top" wrapText="1"/>
    </xf>
    <xf numFmtId="3" fontId="12" fillId="0" borderId="12" xfId="0" applyNumberFormat="1" applyFont="1" applyBorder="1" applyAlignment="1">
      <alignment horizontal="center" vertical="top" wrapText="1"/>
    </xf>
    <xf numFmtId="3" fontId="12" fillId="0" borderId="11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right" vertical="top" wrapText="1"/>
    </xf>
    <xf numFmtId="0" fontId="12" fillId="0" borderId="9" xfId="0" applyFont="1" applyBorder="1" applyAlignment="1">
      <alignment horizontal="right" vertical="top" wrapText="1"/>
    </xf>
    <xf numFmtId="0" fontId="12" fillId="0" borderId="19" xfId="0" applyFont="1" applyBorder="1" applyAlignment="1">
      <alignment vertical="top" wrapText="1"/>
    </xf>
    <xf numFmtId="0" fontId="12" fillId="0" borderId="19" xfId="0" applyFont="1" applyBorder="1" applyAlignment="1">
      <alignment horizontal="right" vertical="top" wrapText="1"/>
    </xf>
    <xf numFmtId="0" fontId="12" fillId="0" borderId="19" xfId="0" applyFont="1" applyBorder="1" applyAlignment="1">
      <alignment horizontal="center" vertical="top" wrapText="1"/>
    </xf>
    <xf numFmtId="3" fontId="12" fillId="0" borderId="16" xfId="0" applyNumberFormat="1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3" fontId="14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3" fontId="14" fillId="0" borderId="11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2" fillId="0" borderId="22" xfId="0" applyFont="1" applyBorder="1" applyAlignment="1">
      <alignment horizontal="left" vertical="top" wrapText="1"/>
    </xf>
    <xf numFmtId="49" fontId="12" fillId="0" borderId="22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8" fillId="3" borderId="0" xfId="0" applyFont="1" applyFill="1" applyAlignment="1">
      <alignment wrapText="1"/>
    </xf>
    <xf numFmtId="0" fontId="5" fillId="4" borderId="14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3" borderId="0" xfId="0" applyFill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0" fillId="0" borderId="0" xfId="0" applyFont="1"/>
    <xf numFmtId="0" fontId="7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0" fontId="0" fillId="3" borderId="0" xfId="0" applyFill="1" applyAlignment="1"/>
    <xf numFmtId="0" fontId="5" fillId="4" borderId="0" xfId="0" applyFont="1" applyFill="1" applyAlignment="1">
      <alignment horizontal="center"/>
    </xf>
    <xf numFmtId="0" fontId="6" fillId="3" borderId="0" xfId="0" applyFont="1" applyFill="1" applyAlignment="1"/>
    <xf numFmtId="0" fontId="2" fillId="3" borderId="0" xfId="0" applyFont="1" applyFill="1" applyAlignment="1"/>
    <xf numFmtId="0" fontId="6" fillId="3" borderId="10" xfId="0" applyFont="1" applyFill="1" applyBorder="1" applyAlignment="1"/>
    <xf numFmtId="0" fontId="2" fillId="3" borderId="0" xfId="0" applyFont="1" applyFill="1" applyBorder="1" applyAlignment="1">
      <alignment wrapText="1"/>
    </xf>
    <xf numFmtId="0" fontId="0" fillId="3" borderId="0" xfId="0" applyFont="1" applyFill="1" applyBorder="1" applyAlignment="1"/>
    <xf numFmtId="0" fontId="0" fillId="3" borderId="0" xfId="0" applyFill="1" applyBorder="1" applyAlignment="1">
      <alignment horizontal="center"/>
    </xf>
    <xf numFmtId="0" fontId="1" fillId="3" borderId="0" xfId="0" applyFont="1" applyFill="1" applyAlignment="1"/>
    <xf numFmtId="0" fontId="8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19" fillId="3" borderId="0" xfId="0" applyFont="1" applyFill="1"/>
    <xf numFmtId="0" fontId="19" fillId="0" borderId="0" xfId="0" applyFont="1"/>
    <xf numFmtId="0" fontId="19" fillId="3" borderId="0" xfId="0" applyFont="1" applyFill="1" applyAlignment="1"/>
    <xf numFmtId="0" fontId="22" fillId="3" borderId="0" xfId="0" applyFont="1" applyFill="1"/>
    <xf numFmtId="0" fontId="23" fillId="0" borderId="8" xfId="0" applyFont="1" applyBorder="1" applyAlignment="1">
      <alignment horizontal="center"/>
    </xf>
    <xf numFmtId="0" fontId="23" fillId="3" borderId="0" xfId="0" applyFont="1" applyFill="1"/>
    <xf numFmtId="0" fontId="20" fillId="0" borderId="8" xfId="0" applyFont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9" fillId="0" borderId="8" xfId="0" applyFont="1" applyBorder="1"/>
    <xf numFmtId="0" fontId="19" fillId="3" borderId="0" xfId="0" applyFont="1" applyFill="1" applyBorder="1"/>
    <xf numFmtId="0" fontId="23" fillId="3" borderId="0" xfId="0" applyFont="1" applyFill="1" applyAlignment="1">
      <alignment wrapText="1"/>
    </xf>
    <xf numFmtId="0" fontId="20" fillId="3" borderId="0" xfId="0" applyFont="1" applyFill="1"/>
    <xf numFmtId="0" fontId="20" fillId="0" borderId="8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2" fontId="20" fillId="3" borderId="0" xfId="0" applyNumberFormat="1" applyFont="1" applyFill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/>
    </xf>
    <xf numFmtId="0" fontId="19" fillId="3" borderId="0" xfId="0" applyFont="1" applyFill="1" applyBorder="1" applyAlignment="1"/>
    <xf numFmtId="0" fontId="20" fillId="3" borderId="0" xfId="0" applyFont="1" applyFill="1" applyBorder="1"/>
    <xf numFmtId="0" fontId="19" fillId="0" borderId="0" xfId="0" applyFont="1" applyBorder="1"/>
    <xf numFmtId="0" fontId="10" fillId="3" borderId="0" xfId="0" applyFont="1" applyFill="1" applyAlignment="1">
      <alignment wrapText="1"/>
    </xf>
    <xf numFmtId="0" fontId="20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23" fillId="0" borderId="8" xfId="0" applyFont="1" applyFill="1" applyBorder="1"/>
    <xf numFmtId="0" fontId="23" fillId="0" borderId="8" xfId="0" applyFont="1" applyFill="1" applyBorder="1" applyAlignment="1">
      <alignment horizontal="right"/>
    </xf>
    <xf numFmtId="0" fontId="19" fillId="0" borderId="8" xfId="0" applyFont="1" applyBorder="1" applyAlignment="1"/>
    <xf numFmtId="0" fontId="21" fillId="4" borderId="8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Alignment="1">
      <alignment wrapText="1"/>
    </xf>
    <xf numFmtId="0" fontId="21" fillId="4" borderId="0" xfId="0" applyFont="1" applyFill="1" applyAlignment="1">
      <alignment horizontal="center"/>
    </xf>
    <xf numFmtId="0" fontId="26" fillId="0" borderId="8" xfId="0" applyFont="1" applyFill="1" applyBorder="1" applyAlignment="1"/>
    <xf numFmtId="0" fontId="26" fillId="3" borderId="0" xfId="0" applyFont="1" applyFill="1" applyAlignment="1"/>
    <xf numFmtId="49" fontId="19" fillId="0" borderId="8" xfId="0" applyNumberFormat="1" applyFont="1" applyBorder="1"/>
    <xf numFmtId="0" fontId="22" fillId="3" borderId="21" xfId="0" applyFont="1" applyFill="1" applyBorder="1"/>
    <xf numFmtId="0" fontId="19" fillId="3" borderId="21" xfId="0" applyFont="1" applyFill="1" applyBorder="1"/>
    <xf numFmtId="0" fontId="23" fillId="0" borderId="14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19" fillId="3" borderId="10" xfId="0" applyFont="1" applyFill="1" applyBorder="1" applyAlignment="1">
      <alignment wrapText="1"/>
    </xf>
    <xf numFmtId="3" fontId="19" fillId="0" borderId="0" xfId="0" applyNumberFormat="1" applyFont="1"/>
    <xf numFmtId="0" fontId="19" fillId="3" borderId="23" xfId="0" applyFont="1" applyFill="1" applyBorder="1" applyAlignment="1"/>
    <xf numFmtId="0" fontId="10" fillId="3" borderId="0" xfId="0" applyFont="1" applyFill="1" applyBorder="1" applyAlignment="1">
      <alignment wrapText="1"/>
    </xf>
    <xf numFmtId="0" fontId="10" fillId="3" borderId="0" xfId="0" applyFont="1" applyFill="1" applyBorder="1" applyAlignment="1"/>
    <xf numFmtId="0" fontId="19" fillId="2" borderId="8" xfId="0" applyFont="1" applyFill="1" applyBorder="1"/>
    <xf numFmtId="0" fontId="22" fillId="0" borderId="0" xfId="0" applyFont="1"/>
    <xf numFmtId="0" fontId="19" fillId="3" borderId="24" xfId="0" applyFont="1" applyFill="1" applyBorder="1" applyAlignment="1">
      <alignment horizontal="center"/>
    </xf>
    <xf numFmtId="0" fontId="10" fillId="3" borderId="21" xfId="0" applyFont="1" applyFill="1" applyBorder="1" applyAlignment="1">
      <alignment wrapText="1"/>
    </xf>
    <xf numFmtId="0" fontId="15" fillId="0" borderId="0" xfId="0" applyFont="1"/>
    <xf numFmtId="4" fontId="13" fillId="0" borderId="0" xfId="0" applyNumberFormat="1" applyFont="1" applyAlignment="1">
      <alignment vertical="top"/>
    </xf>
    <xf numFmtId="4" fontId="12" fillId="0" borderId="22" xfId="0" applyNumberFormat="1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left" vertical="top" wrapText="1"/>
    </xf>
    <xf numFmtId="4" fontId="12" fillId="0" borderId="0" xfId="0" applyNumberFormat="1" applyFont="1" applyAlignment="1">
      <alignment horizontal="left" vertical="top" wrapText="1"/>
    </xf>
    <xf numFmtId="4" fontId="14" fillId="0" borderId="11" xfId="0" applyNumberFormat="1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2" fillId="0" borderId="19" xfId="0" applyNumberFormat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2" fillId="0" borderId="0" xfId="0" applyFont="1"/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15" fillId="0" borderId="1" xfId="0" applyFont="1" applyBorder="1"/>
    <xf numFmtId="0" fontId="31" fillId="0" borderId="1" xfId="1" applyBorder="1" applyAlignment="1">
      <alignment vertical="center"/>
    </xf>
    <xf numFmtId="3" fontId="12" fillId="0" borderId="1" xfId="0" applyNumberFormat="1" applyFont="1" applyBorder="1" applyAlignment="1">
      <alignment horizontal="center" vertical="top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5" borderId="28" xfId="0" applyFont="1" applyFill="1" applyBorder="1" applyAlignment="1">
      <alignment vertical="center" wrapText="1"/>
    </xf>
    <xf numFmtId="0" fontId="14" fillId="5" borderId="29" xfId="0" applyFont="1" applyFill="1" applyBorder="1" applyAlignment="1">
      <alignment vertical="center" wrapText="1"/>
    </xf>
    <xf numFmtId="0" fontId="31" fillId="5" borderId="30" xfId="1" applyFill="1" applyBorder="1" applyAlignment="1">
      <alignment vertical="center" wrapText="1"/>
    </xf>
    <xf numFmtId="0" fontId="12" fillId="5" borderId="31" xfId="0" applyFont="1" applyFill="1" applyBorder="1" applyAlignment="1">
      <alignment vertical="center" wrapText="1"/>
    </xf>
    <xf numFmtId="4" fontId="12" fillId="5" borderId="31" xfId="0" applyNumberFormat="1" applyFont="1" applyFill="1" applyBorder="1" applyAlignment="1">
      <alignment vertical="center" wrapText="1"/>
    </xf>
    <xf numFmtId="0" fontId="19" fillId="0" borderId="14" xfId="0" applyFont="1" applyBorder="1" applyAlignment="1"/>
    <xf numFmtId="0" fontId="19" fillId="0" borderId="26" xfId="0" applyFont="1" applyBorder="1" applyAlignment="1"/>
    <xf numFmtId="0" fontId="19" fillId="0" borderId="13" xfId="0" applyFont="1" applyBorder="1" applyAlignment="1"/>
    <xf numFmtId="0" fontId="24" fillId="3" borderId="10" xfId="0" applyFont="1" applyFill="1" applyBorder="1" applyAlignment="1">
      <alignment wrapText="1"/>
    </xf>
    <xf numFmtId="0" fontId="24" fillId="3" borderId="0" xfId="0" applyFont="1" applyFill="1" applyAlignment="1">
      <alignment wrapText="1"/>
    </xf>
    <xf numFmtId="0" fontId="24" fillId="3" borderId="0" xfId="0" applyFont="1" applyFill="1" applyBorder="1" applyAlignment="1">
      <alignment horizontal="left" vertical="top" wrapText="1"/>
    </xf>
    <xf numFmtId="0" fontId="20" fillId="0" borderId="14" xfId="0" applyFont="1" applyBorder="1" applyAlignment="1"/>
    <xf numFmtId="0" fontId="20" fillId="0" borderId="26" xfId="0" applyFont="1" applyBorder="1" applyAlignment="1"/>
    <xf numFmtId="0" fontId="20" fillId="0" borderId="13" xfId="0" applyFont="1" applyBorder="1" applyAlignment="1"/>
    <xf numFmtId="0" fontId="23" fillId="3" borderId="0" xfId="0" applyFont="1" applyFill="1" applyBorder="1" applyAlignment="1"/>
    <xf numFmtId="0" fontId="23" fillId="3" borderId="0" xfId="0" applyFont="1" applyFill="1" applyAlignment="1"/>
    <xf numFmtId="0" fontId="10" fillId="3" borderId="10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0" fontId="10" fillId="3" borderId="0" xfId="0" applyFont="1" applyFill="1" applyBorder="1" applyAlignment="1"/>
    <xf numFmtId="0" fontId="10" fillId="3" borderId="0" xfId="0" applyFont="1" applyFill="1" applyAlignment="1"/>
    <xf numFmtId="0" fontId="2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4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19" fillId="3" borderId="0" xfId="0" applyFont="1" applyFill="1" applyAlignment="1"/>
    <xf numFmtId="0" fontId="20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/>
    </xf>
    <xf numFmtId="0" fontId="19" fillId="3" borderId="0" xfId="0" applyFont="1" applyFill="1" applyAlignment="1">
      <alignment horizontal="right"/>
    </xf>
    <xf numFmtId="0" fontId="19" fillId="0" borderId="0" xfId="0" applyFont="1" applyAlignment="1"/>
    <xf numFmtId="0" fontId="24" fillId="0" borderId="0" xfId="0" applyFont="1" applyAlignment="1">
      <alignment wrapText="1"/>
    </xf>
    <xf numFmtId="49" fontId="19" fillId="0" borderId="14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8" fillId="3" borderId="0" xfId="0" applyFont="1" applyFill="1" applyAlignment="1">
      <alignment horizontal="left" wrapText="1"/>
    </xf>
    <xf numFmtId="0" fontId="28" fillId="3" borderId="24" xfId="0" applyFont="1" applyFill="1" applyBorder="1" applyAlignment="1">
      <alignment horizontal="left" wrapText="1"/>
    </xf>
    <xf numFmtId="3" fontId="19" fillId="0" borderId="14" xfId="0" applyNumberFormat="1" applyFont="1" applyBorder="1" applyAlignment="1"/>
    <xf numFmtId="0" fontId="10" fillId="3" borderId="0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0" fillId="3" borderId="0" xfId="0" applyFont="1" applyFill="1" applyBorder="1" applyAlignment="1">
      <alignment horizontal="right"/>
    </xf>
    <xf numFmtId="0" fontId="27" fillId="4" borderId="14" xfId="0" applyFont="1" applyFill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3" fillId="0" borderId="14" xfId="0" applyFont="1" applyBorder="1" applyAlignment="1"/>
    <xf numFmtId="0" fontId="24" fillId="3" borderId="0" xfId="0" applyFont="1" applyFill="1" applyBorder="1" applyAlignment="1">
      <alignment wrapText="1"/>
    </xf>
    <xf numFmtId="0" fontId="19" fillId="0" borderId="14" xfId="0" applyFont="1" applyFill="1" applyBorder="1" applyAlignment="1"/>
    <xf numFmtId="0" fontId="29" fillId="3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10" fillId="3" borderId="0" xfId="0" applyFont="1" applyFill="1" applyBorder="1" applyAlignment="1">
      <alignment wrapText="1"/>
    </xf>
    <xf numFmtId="14" fontId="19" fillId="0" borderId="25" xfId="0" applyNumberFormat="1" applyFont="1" applyBorder="1" applyAlignment="1"/>
    <xf numFmtId="0" fontId="19" fillId="0" borderId="23" xfId="0" applyFont="1" applyBorder="1" applyAlignment="1"/>
    <xf numFmtId="0" fontId="19" fillId="0" borderId="27" xfId="0" applyFont="1" applyBorder="1" applyAlignment="1"/>
    <xf numFmtId="0" fontId="19" fillId="0" borderId="20" xfId="0" applyFont="1" applyBorder="1" applyAlignment="1"/>
    <xf numFmtId="0" fontId="19" fillId="0" borderId="21" xfId="0" applyFont="1" applyBorder="1" applyAlignment="1"/>
    <xf numFmtId="0" fontId="19" fillId="0" borderId="18" xfId="0" applyFont="1" applyBorder="1" applyAlignment="1"/>
    <xf numFmtId="0" fontId="21" fillId="4" borderId="26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left" wrapText="1"/>
    </xf>
    <xf numFmtId="0" fontId="20" fillId="3" borderId="23" xfId="0" applyFont="1" applyFill="1" applyBorder="1" applyAlignment="1">
      <alignment horizontal="left" wrapText="1"/>
    </xf>
    <xf numFmtId="14" fontId="19" fillId="0" borderId="14" xfId="0" applyNumberFormat="1" applyFont="1" applyBorder="1" applyAlignment="1"/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wrapText="1"/>
    </xf>
    <xf numFmtId="0" fontId="11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3" borderId="0" xfId="0" applyFont="1" applyFill="1" applyAlignment="1"/>
    <xf numFmtId="49" fontId="0" fillId="0" borderId="14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14" xfId="0" applyBorder="1" applyAlignment="1"/>
    <xf numFmtId="0" fontId="0" fillId="0" borderId="26" xfId="0" applyBorder="1" applyAlignment="1"/>
    <xf numFmtId="0" fontId="0" fillId="0" borderId="13" xfId="0" applyBorder="1" applyAlignment="1"/>
    <xf numFmtId="0" fontId="6" fillId="3" borderId="0" xfId="0" applyFont="1" applyFill="1" applyAlignment="1"/>
    <xf numFmtId="0" fontId="6" fillId="3" borderId="0" xfId="0" applyFont="1" applyFill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0" borderId="14" xfId="0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6" fillId="3" borderId="10" xfId="0" applyFont="1" applyFill="1" applyBorder="1" applyAlignment="1"/>
    <xf numFmtId="0" fontId="0" fillId="3" borderId="0" xfId="0" applyFill="1" applyAlignment="1"/>
    <xf numFmtId="0" fontId="6" fillId="3" borderId="10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14" fontId="0" fillId="0" borderId="14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23" xfId="0" applyFont="1" applyFill="1" applyBorder="1" applyAlignment="1"/>
    <xf numFmtId="0" fontId="9" fillId="3" borderId="23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3" borderId="10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17" fillId="3" borderId="0" xfId="0" applyFont="1" applyFill="1" applyAlignment="1">
      <alignment horizontal="left" vertical="top" wrapText="1"/>
    </xf>
    <xf numFmtId="0" fontId="2" fillId="3" borderId="0" xfId="0" applyFont="1" applyFill="1" applyBorder="1" applyAlignment="1">
      <alignment wrapText="1"/>
    </xf>
    <xf numFmtId="0" fontId="0" fillId="3" borderId="0" xfId="0" applyFont="1" applyFill="1" applyBorder="1" applyAlignment="1"/>
    <xf numFmtId="0" fontId="2" fillId="3" borderId="0" xfId="0" applyFont="1" applyFill="1" applyAlignment="1"/>
    <xf numFmtId="0" fontId="0" fillId="3" borderId="24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4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left"/>
    </xf>
    <xf numFmtId="0" fontId="0" fillId="3" borderId="17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4" fontId="0" fillId="0" borderId="14" xfId="0" applyNumberFormat="1" applyBorder="1" applyAlignment="1"/>
    <xf numFmtId="0" fontId="0" fillId="3" borderId="17" xfId="0" applyFont="1" applyFill="1" applyBorder="1" applyAlignment="1"/>
    <xf numFmtId="0" fontId="0" fillId="3" borderId="0" xfId="0" applyFont="1" applyFill="1" applyAlignment="1"/>
    <xf numFmtId="0" fontId="2" fillId="3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3" borderId="17" xfId="0" applyFont="1" applyFill="1" applyBorder="1" applyAlignment="1">
      <alignment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14" xfId="0" applyFill="1" applyBorder="1" applyAlignment="1"/>
    <xf numFmtId="0" fontId="0" fillId="0" borderId="26" xfId="0" applyFill="1" applyBorder="1" applyAlignment="1"/>
    <xf numFmtId="0" fontId="0" fillId="0" borderId="13" xfId="0" applyFill="1" applyBorder="1" applyAlignment="1"/>
    <xf numFmtId="0" fontId="0" fillId="3" borderId="17" xfId="0" applyFill="1" applyBorder="1" applyAlignment="1"/>
    <xf numFmtId="0" fontId="0" fillId="0" borderId="0" xfId="0" applyAlignment="1"/>
    <xf numFmtId="0" fontId="2" fillId="3" borderId="10" xfId="0" applyFont="1" applyFill="1" applyBorder="1" applyAlignment="1"/>
    <xf numFmtId="0" fontId="6" fillId="3" borderId="17" xfId="0" applyFont="1" applyFill="1" applyBorder="1" applyAlignment="1">
      <alignment wrapText="1"/>
    </xf>
    <xf numFmtId="3" fontId="0" fillId="0" borderId="14" xfId="0" applyNumberFormat="1" applyBorder="1" applyAlignment="1"/>
    <xf numFmtId="3" fontId="0" fillId="0" borderId="26" xfId="0" applyNumberFormat="1" applyBorder="1" applyAlignment="1"/>
    <xf numFmtId="3" fontId="0" fillId="0" borderId="13" xfId="0" applyNumberFormat="1" applyBorder="1" applyAlignment="1"/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0" fontId="9" fillId="3" borderId="23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3" fontId="0" fillId="0" borderId="14" xfId="0" applyNumberFormat="1" applyFill="1" applyBorder="1" applyAlignment="1"/>
    <xf numFmtId="3" fontId="0" fillId="0" borderId="26" xfId="0" applyNumberFormat="1" applyFill="1" applyBorder="1" applyAlignment="1"/>
    <xf numFmtId="3" fontId="0" fillId="0" borderId="13" xfId="0" applyNumberFormat="1" applyFill="1" applyBorder="1" applyAlignment="1"/>
    <xf numFmtId="0" fontId="0" fillId="3" borderId="17" xfId="0" applyFill="1" applyBorder="1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 applyBorder="1" applyAlignment="1">
      <alignment horizontal="left" vertical="top" wrapText="1"/>
    </xf>
    <xf numFmtId="14" fontId="0" fillId="0" borderId="14" xfId="0" applyNumberFormat="1" applyBorder="1" applyAlignment="1">
      <alignment horizontal="center"/>
    </xf>
    <xf numFmtId="0" fontId="6" fillId="3" borderId="10" xfId="0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4" fontId="0" fillId="0" borderId="14" xfId="0" applyNumberFormat="1" applyFill="1" applyBorder="1" applyAlignment="1"/>
    <xf numFmtId="4" fontId="0" fillId="0" borderId="26" xfId="0" applyNumberFormat="1" applyFill="1" applyBorder="1" applyAlignment="1"/>
    <xf numFmtId="4" fontId="0" fillId="0" borderId="13" xfId="0" applyNumberFormat="1" applyFill="1" applyBorder="1" applyAlignment="1"/>
    <xf numFmtId="0" fontId="14" fillId="0" borderId="0" xfId="0" applyFont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2" fillId="0" borderId="22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0" fontId="12" fillId="0" borderId="22" xfId="0" applyFont="1" applyBorder="1" applyAlignment="1">
      <alignment horizontal="center" vertical="top" wrapText="1"/>
    </xf>
    <xf numFmtId="14" fontId="12" fillId="0" borderId="22" xfId="0" applyNumberFormat="1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323851</xdr:colOff>
      <xdr:row>36</xdr:row>
      <xdr:rowOff>95251</xdr:rowOff>
    </xdr:from>
    <xdr:to>
      <xdr:col>18</xdr:col>
      <xdr:colOff>161925</xdr:colOff>
      <xdr:row>42</xdr:row>
      <xdr:rowOff>285750</xdr:rowOff>
    </xdr:to>
    <xdr:sp macro="" textlink="">
      <xdr:nvSpPr>
        <xdr:cNvPr id="2" name="Овал 1">
          <a:extLst>
            <a:ext uri="{FF2B5EF4-FFF2-40B4-BE49-F238E27FC236}">
              <a16:creationId xmlns:a16="http://schemas.microsoft.com/office/drawing/2014/main" id="{86C37CB0-4DF0-4454-8CA5-5CF1D260810F}"/>
            </a:ext>
          </a:extLst>
        </xdr:cNvPr>
        <xdr:cNvSpPr/>
      </xdr:nvSpPr>
      <xdr:spPr>
        <a:xfrm>
          <a:off x="6791326" y="7000876"/>
          <a:ext cx="1514474" cy="14477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104775</xdr:colOff>
      <xdr:row>1</xdr:row>
      <xdr:rowOff>285750</xdr:rowOff>
    </xdr:to>
    <xdr:pic>
      <xdr:nvPicPr>
        <xdr:cNvPr id="4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0</xdr:rowOff>
    </xdr:from>
    <xdr:to>
      <xdr:col>13</xdr:col>
      <xdr:colOff>942975</xdr:colOff>
      <xdr:row>0</xdr:row>
      <xdr:rowOff>377151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0"/>
          <a:ext cx="1171575" cy="37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1153944</xdr:colOff>
      <xdr:row>0</xdr:row>
      <xdr:rowOff>371475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0"/>
          <a:ext cx="115394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4</xdr:col>
      <xdr:colOff>523875</xdr:colOff>
      <xdr:row>3</xdr:row>
      <xdr:rowOff>76200</xdr:rowOff>
    </xdr:to>
    <xdr:pic>
      <xdr:nvPicPr>
        <xdr:cNvPr id="3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4</xdr:col>
      <xdr:colOff>390525</xdr:colOff>
      <xdr:row>3</xdr:row>
      <xdr:rowOff>47625</xdr:rowOff>
    </xdr:to>
    <xdr:pic>
      <xdr:nvPicPr>
        <xdr:cNvPr id="3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409575</xdr:colOff>
      <xdr:row>2</xdr:row>
      <xdr:rowOff>142875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2</xdr:row>
      <xdr:rowOff>123825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2</xdr:row>
      <xdr:rowOff>123825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409575</xdr:colOff>
      <xdr:row>2</xdr:row>
      <xdr:rowOff>123825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409575</xdr:colOff>
      <xdr:row>2</xdr:row>
      <xdr:rowOff>123825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2</xdr:row>
      <xdr:rowOff>47625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zakon.uchet.kz/rus/docs/K1700000120" TargetMode="External"/><Relationship Id="rId7" Type="http://schemas.openxmlformats.org/officeDocument/2006/relationships/hyperlink" Target="https://zakon.uchet.kz/rus/docs/K1700000120" TargetMode="External"/><Relationship Id="rId2" Type="http://schemas.openxmlformats.org/officeDocument/2006/relationships/hyperlink" Target="https://zakon.uchet.kz/rus/docs/K1700000120" TargetMode="External"/><Relationship Id="rId1" Type="http://schemas.openxmlformats.org/officeDocument/2006/relationships/hyperlink" Target="https://zakon.uchet.kz/rus/docs/K1700000120" TargetMode="External"/><Relationship Id="rId6" Type="http://schemas.openxmlformats.org/officeDocument/2006/relationships/hyperlink" Target="https://zakon.uchet.kz/rus/docs/K1700000120" TargetMode="External"/><Relationship Id="rId5" Type="http://schemas.openxmlformats.org/officeDocument/2006/relationships/hyperlink" Target="https://zakon.uchet.kz/rus/docs/K1700000120" TargetMode="External"/><Relationship Id="rId4" Type="http://schemas.openxmlformats.org/officeDocument/2006/relationships/hyperlink" Target="https://zakon.uchet.kz/rus/docs/K1700000120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https://zakon.uchet.kz/rus/docs/K1700000120" TargetMode="External"/><Relationship Id="rId7" Type="http://schemas.openxmlformats.org/officeDocument/2006/relationships/hyperlink" Target="https://zakon.uchet.kz/rus/docs/K1700000120" TargetMode="External"/><Relationship Id="rId2" Type="http://schemas.openxmlformats.org/officeDocument/2006/relationships/hyperlink" Target="https://zakon.uchet.kz/rus/docs/K1700000120" TargetMode="External"/><Relationship Id="rId1" Type="http://schemas.openxmlformats.org/officeDocument/2006/relationships/hyperlink" Target="https://zakon.uchet.kz/rus/docs/K1700000120" TargetMode="External"/><Relationship Id="rId6" Type="http://schemas.openxmlformats.org/officeDocument/2006/relationships/hyperlink" Target="https://zakon.uchet.kz/rus/docs/K1700000120" TargetMode="External"/><Relationship Id="rId5" Type="http://schemas.openxmlformats.org/officeDocument/2006/relationships/hyperlink" Target="https://zakon.uchet.kz/rus/docs/K1700000120" TargetMode="External"/><Relationship Id="rId4" Type="http://schemas.openxmlformats.org/officeDocument/2006/relationships/hyperlink" Target="https://zakon.uchet.kz/rus/docs/K1700000120" TargetMode="External"/><Relationship Id="rId9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workbookViewId="0">
      <selection activeCell="Y22" sqref="Y22"/>
    </sheetView>
  </sheetViews>
  <sheetFormatPr defaultRowHeight="12.75" x14ac:dyDescent="0.2"/>
  <cols>
    <col min="1" max="1" width="5.28515625" style="96" customWidth="1"/>
    <col min="2" max="2" width="5.28515625" style="137" customWidth="1"/>
    <col min="3" max="3" width="8.7109375" style="96" customWidth="1"/>
    <col min="4" max="4" width="4" style="96" customWidth="1"/>
    <col min="5" max="5" width="12.7109375" style="96" customWidth="1"/>
    <col min="6" max="6" width="3.28515625" style="96" customWidth="1"/>
    <col min="7" max="7" width="1.140625" style="96" customWidth="1"/>
    <col min="8" max="8" width="2.5703125" style="96" customWidth="1"/>
    <col min="9" max="9" width="14.28515625" style="96" customWidth="1"/>
    <col min="10" max="10" width="5.140625" style="96" customWidth="1"/>
    <col min="11" max="11" width="16.140625" style="96" customWidth="1"/>
    <col min="12" max="12" width="5.28515625" style="96" customWidth="1"/>
    <col min="13" max="13" width="2.7109375" style="96" customWidth="1"/>
    <col min="14" max="14" width="3.7109375" style="96" customWidth="1"/>
    <col min="15" max="15" width="6.7109375" style="96" customWidth="1"/>
    <col min="16" max="16" width="7" style="96" customWidth="1"/>
    <col min="17" max="17" width="3.28515625" style="96" customWidth="1"/>
    <col min="18" max="18" width="8.140625" style="96" customWidth="1"/>
    <col min="19" max="19" width="4.42578125" style="96" customWidth="1"/>
    <col min="20" max="20" width="2.140625" style="96" customWidth="1"/>
    <col min="21" max="16384" width="9.140625" style="96"/>
  </cols>
  <sheetData>
    <row r="1" spans="1:21" x14ac:dyDescent="0.2">
      <c r="A1" s="95"/>
      <c r="B1" s="190" t="s">
        <v>15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1" ht="31.5" customHeight="1" x14ac:dyDescent="0.2">
      <c r="A2" s="95"/>
      <c r="B2" s="186"/>
      <c r="C2" s="186"/>
      <c r="D2" s="97"/>
      <c r="E2" s="187" t="s">
        <v>14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1" x14ac:dyDescent="0.2">
      <c r="A3" s="95"/>
      <c r="B3" s="189" t="s">
        <v>16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</row>
    <row r="4" spans="1:21" ht="7.9" customHeight="1" thickBot="1" x14ac:dyDescent="0.25">
      <c r="A4" s="95"/>
      <c r="B4" s="98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1" ht="21" customHeight="1" thickBot="1" x14ac:dyDescent="0.25">
      <c r="A5" s="95"/>
      <c r="B5" s="99">
        <v>1</v>
      </c>
      <c r="C5" s="100" t="s">
        <v>1</v>
      </c>
      <c r="D5" s="193" t="s">
        <v>181</v>
      </c>
      <c r="E5" s="194"/>
      <c r="F5" s="95"/>
      <c r="G5" s="95"/>
      <c r="H5" s="101">
        <v>2</v>
      </c>
      <c r="I5" s="102" t="s">
        <v>13</v>
      </c>
      <c r="J5" s="102"/>
      <c r="K5" s="103"/>
      <c r="L5" s="104"/>
      <c r="M5" s="104"/>
      <c r="N5" s="104"/>
      <c r="O5" s="104"/>
      <c r="P5" s="104"/>
      <c r="Q5" s="104"/>
      <c r="R5" s="104"/>
      <c r="S5" s="104"/>
      <c r="T5" s="95"/>
    </row>
    <row r="6" spans="1:21" ht="25.15" customHeight="1" thickBot="1" x14ac:dyDescent="0.25">
      <c r="A6" s="95"/>
      <c r="B6" s="98"/>
      <c r="C6" s="95"/>
      <c r="D6" s="95"/>
      <c r="E6" s="95"/>
      <c r="F6" s="95"/>
      <c r="G6" s="95"/>
      <c r="H6" s="95" t="s">
        <v>0</v>
      </c>
      <c r="I6" s="170" t="s">
        <v>17</v>
      </c>
      <c r="J6" s="170"/>
      <c r="K6" s="192"/>
      <c r="L6" s="105"/>
      <c r="M6" s="105"/>
      <c r="N6" s="105"/>
      <c r="O6" s="105"/>
      <c r="P6" s="105"/>
      <c r="Q6" s="105"/>
      <c r="R6" s="105"/>
      <c r="S6" s="105"/>
      <c r="T6" s="95"/>
    </row>
    <row r="7" spans="1:21" ht="21.6" customHeight="1" thickBot="1" x14ac:dyDescent="0.25">
      <c r="A7" s="95"/>
      <c r="B7" s="99">
        <v>3</v>
      </c>
      <c r="C7" s="100" t="s">
        <v>18</v>
      </c>
      <c r="D7" s="100"/>
      <c r="E7" s="100"/>
      <c r="F7" s="100"/>
      <c r="G7" s="100"/>
      <c r="H7" s="100"/>
      <c r="I7" s="100"/>
      <c r="J7" s="100"/>
      <c r="K7" s="100"/>
      <c r="L7" s="106" t="s">
        <v>19</v>
      </c>
      <c r="M7" s="106"/>
      <c r="N7" s="106"/>
      <c r="O7" s="107">
        <v>1</v>
      </c>
      <c r="P7" s="108" t="s">
        <v>2</v>
      </c>
      <c r="Q7" s="109"/>
      <c r="R7" s="110">
        <v>2024</v>
      </c>
      <c r="S7" s="111"/>
      <c r="T7" s="112"/>
      <c r="U7" s="113"/>
    </row>
    <row r="8" spans="1:21" ht="13.5" thickBot="1" x14ac:dyDescent="0.25">
      <c r="A8" s="95"/>
      <c r="B8" s="98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1" ht="22.15" customHeight="1" thickBot="1" x14ac:dyDescent="0.25">
      <c r="A9" s="95"/>
      <c r="B9" s="99">
        <v>4</v>
      </c>
      <c r="C9" s="114" t="s">
        <v>20</v>
      </c>
      <c r="D9" s="105"/>
      <c r="E9" s="95"/>
      <c r="F9" s="172" t="str">
        <f>'Налоговый регистр'!D5</f>
        <v>ТОО "АЛГА"</v>
      </c>
      <c r="G9" s="173"/>
      <c r="H9" s="173"/>
      <c r="I9" s="173"/>
      <c r="J9" s="173"/>
      <c r="K9" s="173"/>
      <c r="L9" s="173"/>
      <c r="M9" s="173"/>
      <c r="N9" s="173"/>
      <c r="O9" s="173"/>
      <c r="P9" s="174"/>
      <c r="Q9" s="95"/>
      <c r="R9" s="95"/>
      <c r="S9" s="95"/>
      <c r="T9" s="95"/>
    </row>
    <row r="10" spans="1:21" ht="13.5" thickBot="1" x14ac:dyDescent="0.25">
      <c r="A10" s="95"/>
      <c r="B10" s="98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1" ht="19.899999999999999" customHeight="1" thickBot="1" x14ac:dyDescent="0.25">
      <c r="A11" s="95"/>
      <c r="B11" s="99">
        <v>5</v>
      </c>
      <c r="C11" s="100" t="s">
        <v>21</v>
      </c>
      <c r="D11" s="100"/>
      <c r="E11" s="100" t="s">
        <v>22</v>
      </c>
      <c r="F11" s="101" t="s">
        <v>23</v>
      </c>
      <c r="G11" s="115"/>
      <c r="H11" s="175" t="s">
        <v>24</v>
      </c>
      <c r="I11" s="176"/>
      <c r="J11" s="176"/>
      <c r="K11" s="176"/>
      <c r="L11" s="95"/>
      <c r="M11" s="95"/>
      <c r="N11" s="95"/>
      <c r="O11" s="95"/>
      <c r="P11" s="95"/>
      <c r="Q11" s="95"/>
      <c r="R11" s="95"/>
      <c r="S11" s="95"/>
      <c r="T11" s="95"/>
    </row>
    <row r="12" spans="1:21" ht="22.15" customHeight="1" thickBot="1" x14ac:dyDescent="0.25">
      <c r="A12" s="95"/>
      <c r="B12" s="98"/>
      <c r="C12" s="116" t="s">
        <v>25</v>
      </c>
      <c r="D12" s="117"/>
      <c r="E12" s="177" t="s">
        <v>26</v>
      </c>
      <c r="F12" s="178"/>
      <c r="G12" s="181" t="s">
        <v>36</v>
      </c>
      <c r="H12" s="182"/>
      <c r="I12" s="116" t="s">
        <v>27</v>
      </c>
      <c r="J12" s="118"/>
      <c r="K12" s="83" t="s">
        <v>28</v>
      </c>
      <c r="L12" s="119"/>
      <c r="M12" s="111"/>
      <c r="N12" s="179" t="s">
        <v>29</v>
      </c>
      <c r="O12" s="180"/>
      <c r="P12" s="180"/>
      <c r="Q12" s="103"/>
      <c r="R12" s="95"/>
      <c r="S12" s="95"/>
      <c r="T12" s="95"/>
    </row>
    <row r="13" spans="1:21" ht="9" customHeight="1" thickBot="1" x14ac:dyDescent="0.25">
      <c r="A13" s="95"/>
      <c r="B13" s="98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1" ht="16.899999999999999" customHeight="1" thickBot="1" x14ac:dyDescent="0.25">
      <c r="A14" s="95"/>
      <c r="B14" s="99">
        <v>6</v>
      </c>
      <c r="C14" s="100" t="s">
        <v>30</v>
      </c>
      <c r="D14" s="95"/>
      <c r="E14" s="95"/>
      <c r="F14" s="95"/>
      <c r="G14" s="95"/>
      <c r="H14" s="120" t="s">
        <v>3</v>
      </c>
      <c r="I14" s="102" t="s">
        <v>32</v>
      </c>
      <c r="J14" s="166"/>
      <c r="K14" s="167"/>
      <c r="L14" s="167"/>
      <c r="M14" s="167"/>
      <c r="N14" s="167"/>
      <c r="O14" s="167"/>
      <c r="P14" s="168"/>
      <c r="Q14" s="95"/>
      <c r="R14" s="95"/>
      <c r="S14" s="95"/>
      <c r="T14" s="95"/>
    </row>
    <row r="15" spans="1:21" ht="9" customHeight="1" thickBot="1" x14ac:dyDescent="0.25">
      <c r="A15" s="95"/>
      <c r="B15" s="121"/>
      <c r="C15" s="100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1" ht="19.149999999999999" customHeight="1" thickBot="1" x14ac:dyDescent="0.25">
      <c r="A16" s="95"/>
      <c r="B16" s="98"/>
      <c r="C16" s="184" t="s">
        <v>31</v>
      </c>
      <c r="D16" s="185"/>
      <c r="E16" s="185"/>
      <c r="F16" s="186"/>
      <c r="G16" s="97"/>
      <c r="H16" s="120" t="s">
        <v>5</v>
      </c>
      <c r="I16" s="102" t="s">
        <v>33</v>
      </c>
      <c r="J16" s="166"/>
      <c r="K16" s="167"/>
      <c r="L16" s="167"/>
      <c r="M16" s="167"/>
      <c r="N16" s="167"/>
      <c r="O16" s="167"/>
      <c r="P16" s="168"/>
      <c r="Q16" s="95"/>
      <c r="R16" s="95"/>
      <c r="S16" s="95"/>
      <c r="T16" s="95"/>
    </row>
    <row r="17" spans="1:22" ht="13.5" thickBot="1" x14ac:dyDescent="0.25">
      <c r="A17" s="95"/>
      <c r="B17" s="98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104"/>
      <c r="O17" s="95"/>
      <c r="P17" s="95"/>
      <c r="Q17" s="95"/>
      <c r="R17" s="95"/>
      <c r="S17" s="95"/>
      <c r="T17" s="95"/>
    </row>
    <row r="18" spans="1:22" ht="18" customHeight="1" thickBot="1" x14ac:dyDescent="0.25">
      <c r="A18" s="95"/>
      <c r="B18" s="99">
        <v>7</v>
      </c>
      <c r="C18" s="100" t="s">
        <v>34</v>
      </c>
      <c r="D18" s="100"/>
      <c r="E18" s="100"/>
      <c r="F18" s="98"/>
      <c r="G18" s="98"/>
      <c r="H18" s="95"/>
      <c r="I18" s="100" t="s">
        <v>35</v>
      </c>
      <c r="J18" s="99" t="s">
        <v>36</v>
      </c>
      <c r="K18" s="100" t="s">
        <v>37</v>
      </c>
      <c r="L18" s="95"/>
      <c r="M18" s="95"/>
      <c r="N18" s="95"/>
      <c r="O18" s="95"/>
      <c r="P18" s="95"/>
      <c r="Q18" s="95"/>
      <c r="R18" s="95"/>
      <c r="S18" s="95"/>
      <c r="T18" s="95"/>
    </row>
    <row r="19" spans="1:22" ht="10.9" customHeight="1" thickBot="1" x14ac:dyDescent="0.25">
      <c r="A19" s="95"/>
      <c r="B19" s="98"/>
      <c r="C19" s="122"/>
      <c r="D19" s="122"/>
      <c r="E19" s="122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spans="1:22" ht="21.6" customHeight="1" thickBot="1" x14ac:dyDescent="0.25">
      <c r="A20" s="95"/>
      <c r="B20" s="123" t="s">
        <v>3</v>
      </c>
      <c r="C20" s="183" t="s">
        <v>12</v>
      </c>
      <c r="D20" s="183"/>
      <c r="E20" s="183"/>
      <c r="F20" s="103"/>
      <c r="G20" s="104"/>
      <c r="H20" s="120" t="s">
        <v>5</v>
      </c>
      <c r="I20" s="169" t="s">
        <v>38</v>
      </c>
      <c r="J20" s="170"/>
      <c r="K20" s="170"/>
      <c r="L20" s="103"/>
      <c r="M20" s="104"/>
      <c r="N20" s="120" t="s">
        <v>4</v>
      </c>
      <c r="O20" s="171" t="s">
        <v>162</v>
      </c>
      <c r="P20" s="171"/>
      <c r="Q20" s="171"/>
      <c r="R20" s="171"/>
      <c r="S20" s="124"/>
      <c r="T20" s="95"/>
    </row>
    <row r="21" spans="1:22" ht="24.75" customHeight="1" thickBot="1" x14ac:dyDescent="0.25">
      <c r="A21" s="95"/>
      <c r="B21" s="98"/>
      <c r="C21" s="183"/>
      <c r="D21" s="183"/>
      <c r="E21" s="183"/>
      <c r="F21" s="95"/>
      <c r="G21" s="95"/>
      <c r="H21" s="95"/>
      <c r="I21" s="95"/>
      <c r="J21" s="95"/>
      <c r="K21" s="95"/>
      <c r="L21" s="95"/>
      <c r="M21" s="95"/>
      <c r="N21" s="95"/>
      <c r="O21" s="171"/>
      <c r="P21" s="171"/>
      <c r="Q21" s="171"/>
      <c r="R21" s="171"/>
      <c r="S21" s="125"/>
      <c r="T21" s="95"/>
    </row>
    <row r="22" spans="1:22" ht="18.600000000000001" customHeight="1" thickBot="1" x14ac:dyDescent="0.25">
      <c r="A22" s="95"/>
      <c r="B22" s="99">
        <v>8</v>
      </c>
      <c r="C22" s="102" t="s">
        <v>8</v>
      </c>
      <c r="D22" s="101" t="s">
        <v>210</v>
      </c>
      <c r="E22" s="138"/>
      <c r="F22" s="101">
        <v>9</v>
      </c>
      <c r="G22" s="95"/>
      <c r="H22" s="95"/>
      <c r="I22" s="100" t="s">
        <v>39</v>
      </c>
      <c r="J22" s="100"/>
      <c r="K22" s="100"/>
      <c r="L22" s="126" t="s">
        <v>208</v>
      </c>
      <c r="M22" s="95"/>
      <c r="N22" s="95"/>
      <c r="O22" s="95"/>
      <c r="P22" s="95"/>
      <c r="Q22" s="95"/>
      <c r="R22" s="95"/>
      <c r="S22" s="95"/>
      <c r="T22" s="95"/>
    </row>
    <row r="23" spans="1:22" ht="8.4499999999999993" customHeight="1" thickBot="1" x14ac:dyDescent="0.25">
      <c r="A23" s="104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2" ht="7.9" customHeight="1" thickBot="1" x14ac:dyDescent="0.25">
      <c r="A24" s="95"/>
      <c r="B24" s="98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1:22" ht="13.5" thickBot="1" x14ac:dyDescent="0.25">
      <c r="A25" s="95"/>
      <c r="B25" s="207" t="s">
        <v>40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9"/>
      <c r="T25" s="95"/>
    </row>
    <row r="26" spans="1:22" ht="8.4499999999999993" customHeight="1" x14ac:dyDescent="0.2">
      <c r="A26" s="95"/>
      <c r="B26" s="98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1:22" x14ac:dyDescent="0.2">
      <c r="A27" s="95"/>
      <c r="B27" s="180" t="s">
        <v>9</v>
      </c>
      <c r="C27" s="180"/>
      <c r="D27" s="176" t="s">
        <v>41</v>
      </c>
      <c r="E27" s="176"/>
      <c r="F27" s="176"/>
      <c r="G27" s="176"/>
      <c r="H27" s="176"/>
      <c r="I27" s="95"/>
      <c r="J27" s="95"/>
      <c r="K27" s="95"/>
      <c r="L27" s="100" t="s">
        <v>42</v>
      </c>
      <c r="M27" s="100"/>
      <c r="N27" s="100"/>
      <c r="O27" s="100" t="s">
        <v>43</v>
      </c>
      <c r="P27" s="100"/>
      <c r="Q27" s="100" t="s">
        <v>44</v>
      </c>
      <c r="R27" s="100"/>
      <c r="S27" s="95"/>
      <c r="T27" s="95"/>
    </row>
    <row r="28" spans="1:22" ht="7.9" customHeight="1" thickBot="1" x14ac:dyDescent="0.25">
      <c r="A28" s="95"/>
      <c r="B28" s="98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</row>
    <row r="29" spans="1:22" ht="21.75" customHeight="1" thickBot="1" x14ac:dyDescent="0.25">
      <c r="A29" s="95"/>
      <c r="B29" s="129" t="s">
        <v>45</v>
      </c>
      <c r="C29" s="130"/>
      <c r="D29" s="131"/>
      <c r="E29" s="195" t="s">
        <v>48</v>
      </c>
      <c r="F29" s="195"/>
      <c r="G29" s="195"/>
      <c r="H29" s="195"/>
      <c r="I29" s="195"/>
      <c r="J29" s="195"/>
      <c r="K29" s="196"/>
      <c r="L29" s="197">
        <f>'Налоговый регистр'!K23</f>
        <v>410064.53279999999</v>
      </c>
      <c r="M29" s="167"/>
      <c r="N29" s="167"/>
      <c r="O29" s="167"/>
      <c r="P29" s="167"/>
      <c r="Q29" s="167"/>
      <c r="R29" s="168"/>
      <c r="S29" s="95"/>
      <c r="T29" s="95"/>
    </row>
    <row r="30" spans="1:22" ht="10.9" customHeight="1" thickBot="1" x14ac:dyDescent="0.25">
      <c r="A30" s="95"/>
      <c r="B30" s="98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</row>
    <row r="31" spans="1:22" ht="23.25" customHeight="1" thickBot="1" x14ac:dyDescent="0.25">
      <c r="A31" s="95"/>
      <c r="B31" s="210" t="s">
        <v>46</v>
      </c>
      <c r="C31" s="174"/>
      <c r="D31" s="95"/>
      <c r="E31" s="195" t="s">
        <v>49</v>
      </c>
      <c r="F31" s="195"/>
      <c r="G31" s="195"/>
      <c r="H31" s="195"/>
      <c r="I31" s="195"/>
      <c r="J31" s="195"/>
      <c r="K31" s="196"/>
      <c r="L31" s="197">
        <f>'Монооксид углерода'!Y70</f>
        <v>0</v>
      </c>
      <c r="M31" s="167"/>
      <c r="N31" s="167"/>
      <c r="O31" s="167"/>
      <c r="P31" s="167"/>
      <c r="Q31" s="167"/>
      <c r="R31" s="168"/>
      <c r="S31" s="95"/>
      <c r="T31" s="95"/>
      <c r="V31" s="132"/>
    </row>
    <row r="32" spans="1:22" ht="10.15" customHeight="1" thickBot="1" x14ac:dyDescent="0.25">
      <c r="A32" s="95"/>
      <c r="B32" s="98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21" customHeight="1" thickBot="1" x14ac:dyDescent="0.25">
      <c r="A33" s="95"/>
      <c r="B33" s="210" t="s">
        <v>47</v>
      </c>
      <c r="C33" s="174"/>
      <c r="D33" s="95"/>
      <c r="E33" s="195" t="s">
        <v>179</v>
      </c>
      <c r="F33" s="195"/>
      <c r="G33" s="195"/>
      <c r="H33" s="195"/>
      <c r="I33" s="195"/>
      <c r="J33" s="195"/>
      <c r="K33" s="196"/>
      <c r="L33" s="197">
        <f>L29</f>
        <v>410064.53279999999</v>
      </c>
      <c r="M33" s="167"/>
      <c r="N33" s="167"/>
      <c r="O33" s="167"/>
      <c r="P33" s="167"/>
      <c r="Q33" s="167"/>
      <c r="R33" s="168"/>
      <c r="S33" s="95"/>
      <c r="T33" s="95"/>
    </row>
    <row r="34" spans="1:20" ht="13.5" thickBot="1" x14ac:dyDescent="0.25">
      <c r="A34" s="104"/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</row>
    <row r="35" spans="1:20" ht="9" customHeight="1" thickBot="1" x14ac:dyDescent="0.25">
      <c r="A35" s="95"/>
      <c r="B35" s="98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1:20" ht="13.5" thickBot="1" x14ac:dyDescent="0.25">
      <c r="A36" s="95"/>
      <c r="B36" s="207" t="s">
        <v>50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3"/>
      <c r="T36" s="95"/>
    </row>
    <row r="37" spans="1:20" ht="25.15" customHeight="1" thickBot="1" x14ac:dyDescent="0.25">
      <c r="A37" s="95"/>
      <c r="B37" s="224" t="s">
        <v>51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133"/>
      <c r="R37" s="133"/>
      <c r="S37" s="133"/>
      <c r="T37" s="95"/>
    </row>
    <row r="38" spans="1:20" ht="24.6" customHeight="1" thickBot="1" x14ac:dyDescent="0.25">
      <c r="A38" s="95"/>
      <c r="B38" s="98"/>
      <c r="C38" s="200" t="s">
        <v>230</v>
      </c>
      <c r="D38" s="201"/>
      <c r="E38" s="201"/>
      <c r="F38" s="201"/>
      <c r="G38" s="201"/>
      <c r="H38" s="201"/>
      <c r="I38" s="201"/>
      <c r="J38" s="201"/>
      <c r="K38" s="202"/>
      <c r="L38" s="95"/>
      <c r="M38" s="95"/>
      <c r="N38" s="95"/>
      <c r="O38" s="95"/>
      <c r="P38" s="199" t="s">
        <v>180</v>
      </c>
      <c r="Q38" s="199"/>
      <c r="R38" s="199"/>
      <c r="S38" s="95"/>
      <c r="T38" s="95"/>
    </row>
    <row r="39" spans="1:20" ht="11.45" customHeight="1" thickBot="1" x14ac:dyDescent="0.25">
      <c r="A39" s="95"/>
      <c r="B39" s="98"/>
      <c r="C39" s="203" t="s">
        <v>52</v>
      </c>
      <c r="D39" s="204"/>
      <c r="E39" s="204"/>
      <c r="F39" s="204"/>
      <c r="G39" s="204"/>
      <c r="H39" s="204"/>
      <c r="I39" s="204"/>
      <c r="J39" s="204"/>
      <c r="K39" s="205"/>
      <c r="L39" s="95"/>
      <c r="M39" s="95"/>
      <c r="N39" s="95"/>
      <c r="O39" s="95"/>
      <c r="P39" s="199"/>
      <c r="Q39" s="199"/>
      <c r="R39" s="199"/>
      <c r="S39" s="95"/>
      <c r="T39" s="95"/>
    </row>
    <row r="40" spans="1:20" ht="7.15" customHeight="1" thickBot="1" x14ac:dyDescent="0.25">
      <c r="A40" s="95"/>
      <c r="B40" s="98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99"/>
      <c r="Q40" s="199"/>
      <c r="R40" s="199"/>
      <c r="S40" s="95"/>
      <c r="T40" s="95"/>
    </row>
    <row r="41" spans="1:20" ht="23.45" customHeight="1" thickBot="1" x14ac:dyDescent="0.25">
      <c r="A41" s="95"/>
      <c r="B41" s="184" t="s">
        <v>53</v>
      </c>
      <c r="C41" s="184"/>
      <c r="D41" s="226">
        <v>45387</v>
      </c>
      <c r="E41" s="167"/>
      <c r="F41" s="168"/>
      <c r="G41" s="95"/>
      <c r="H41" s="95"/>
      <c r="I41" s="184" t="s">
        <v>54</v>
      </c>
      <c r="J41" s="184"/>
      <c r="K41" s="103">
        <v>6008</v>
      </c>
      <c r="L41" s="95"/>
      <c r="M41" s="95"/>
      <c r="N41" s="95"/>
      <c r="O41" s="95"/>
      <c r="P41" s="199"/>
      <c r="Q41" s="199"/>
      <c r="R41" s="199"/>
      <c r="S41" s="95"/>
      <c r="T41" s="95"/>
    </row>
    <row r="42" spans="1:20" ht="9" customHeight="1" x14ac:dyDescent="0.2">
      <c r="A42" s="95"/>
      <c r="B42" s="98"/>
      <c r="C42" s="95"/>
      <c r="D42" s="95"/>
      <c r="E42" s="95"/>
      <c r="F42" s="95"/>
      <c r="G42" s="95"/>
      <c r="H42" s="95"/>
      <c r="I42" s="191"/>
      <c r="J42" s="191"/>
      <c r="K42" s="95"/>
      <c r="L42" s="95"/>
      <c r="M42" s="95"/>
      <c r="N42" s="95"/>
      <c r="O42" s="95"/>
      <c r="P42" s="199"/>
      <c r="Q42" s="199"/>
      <c r="R42" s="199"/>
      <c r="S42" s="95"/>
      <c r="T42" s="95"/>
    </row>
    <row r="43" spans="1:20" ht="27" customHeight="1" thickBot="1" x14ac:dyDescent="0.25">
      <c r="A43" s="104"/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39"/>
      <c r="Q43" s="139"/>
      <c r="R43" s="139"/>
      <c r="S43" s="128"/>
      <c r="T43" s="128"/>
    </row>
    <row r="44" spans="1:20" ht="13.5" thickBot="1" x14ac:dyDescent="0.25">
      <c r="A44" s="95"/>
      <c r="B44" s="98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</row>
    <row r="45" spans="1:20" x14ac:dyDescent="0.2">
      <c r="A45" s="111"/>
      <c r="B45" s="98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215" t="s">
        <v>55</v>
      </c>
      <c r="N45" s="215"/>
      <c r="O45" s="215"/>
      <c r="P45" s="216"/>
      <c r="Q45" s="217"/>
      <c r="R45" s="217"/>
      <c r="S45" s="218"/>
      <c r="T45" s="95"/>
    </row>
    <row r="46" spans="1:20" ht="7.9" customHeight="1" thickBot="1" x14ac:dyDescent="0.25">
      <c r="A46" s="111"/>
      <c r="B46" s="98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215"/>
      <c r="N46" s="215"/>
      <c r="O46" s="215"/>
      <c r="P46" s="219"/>
      <c r="Q46" s="220"/>
      <c r="R46" s="220"/>
      <c r="S46" s="221"/>
      <c r="T46" s="95"/>
    </row>
    <row r="47" spans="1:20" ht="7.9" customHeight="1" thickBot="1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95"/>
      <c r="M47" s="134"/>
      <c r="N47" s="134"/>
      <c r="O47" s="134"/>
      <c r="P47" s="111"/>
      <c r="Q47" s="111"/>
      <c r="R47" s="111"/>
      <c r="S47" s="111"/>
      <c r="T47" s="95"/>
    </row>
    <row r="48" spans="1:20" ht="16.899999999999999" customHeight="1" thickBot="1" x14ac:dyDescent="0.25">
      <c r="A48" s="95"/>
      <c r="B48" s="198" t="s">
        <v>10</v>
      </c>
      <c r="C48" s="198"/>
      <c r="D48" s="135"/>
      <c r="E48" s="136"/>
      <c r="F48" s="95"/>
      <c r="G48" s="95"/>
      <c r="H48" s="95"/>
      <c r="I48" s="95"/>
      <c r="J48" s="95"/>
      <c r="K48" s="95"/>
      <c r="L48" s="95"/>
      <c r="M48" s="211" t="s">
        <v>11</v>
      </c>
      <c r="N48" s="211"/>
      <c r="O48" s="211"/>
      <c r="P48" s="95"/>
      <c r="Q48" s="95"/>
      <c r="R48" s="95"/>
      <c r="S48" s="95"/>
      <c r="T48" s="95"/>
    </row>
    <row r="49" spans="1:20" ht="18.600000000000001" customHeight="1" thickBot="1" x14ac:dyDescent="0.25">
      <c r="A49" s="97"/>
      <c r="B49" s="198"/>
      <c r="C49" s="198"/>
      <c r="D49" s="95"/>
      <c r="E49" s="95"/>
      <c r="F49" s="95"/>
      <c r="G49" s="95"/>
      <c r="H49" s="95"/>
      <c r="I49" s="95"/>
      <c r="J49" s="95"/>
      <c r="K49" s="95"/>
      <c r="L49" s="95"/>
      <c r="M49" s="211"/>
      <c r="N49" s="211"/>
      <c r="O49" s="211"/>
      <c r="P49" s="212"/>
      <c r="Q49" s="167"/>
      <c r="R49" s="167"/>
      <c r="S49" s="168"/>
      <c r="T49" s="95"/>
    </row>
    <row r="50" spans="1:20" ht="9.6" customHeight="1" x14ac:dyDescent="0.2">
      <c r="A50" s="95"/>
      <c r="B50" s="98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213"/>
      <c r="N50" s="214"/>
      <c r="O50" s="214"/>
      <c r="P50" s="95"/>
      <c r="Q50" s="95"/>
      <c r="R50" s="95"/>
      <c r="S50" s="95"/>
      <c r="T50" s="95"/>
    </row>
    <row r="51" spans="1:20" x14ac:dyDescent="0.2">
      <c r="A51" s="95"/>
      <c r="B51" s="98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191"/>
      <c r="N51" s="191"/>
      <c r="O51" s="191"/>
      <c r="P51" s="95"/>
      <c r="Q51" s="95"/>
      <c r="R51" s="95"/>
      <c r="S51" s="95"/>
      <c r="T51" s="95"/>
    </row>
    <row r="52" spans="1:20" x14ac:dyDescent="0.2">
      <c r="A52" s="95"/>
      <c r="B52" s="9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191"/>
      <c r="N52" s="191"/>
      <c r="O52" s="191"/>
      <c r="P52" s="95"/>
      <c r="Q52" s="95"/>
      <c r="R52" s="95"/>
      <c r="S52" s="95"/>
      <c r="T52" s="95"/>
    </row>
    <row r="53" spans="1:20" x14ac:dyDescent="0.2">
      <c r="A53" s="95"/>
      <c r="B53" s="98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</row>
    <row r="54" spans="1:20" x14ac:dyDescent="0.2">
      <c r="A54" s="95"/>
      <c r="B54" s="98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206"/>
      <c r="O54" s="206"/>
      <c r="P54" s="206"/>
      <c r="Q54" s="206"/>
      <c r="R54" s="206"/>
      <c r="S54" s="206"/>
      <c r="T54" s="95"/>
    </row>
    <row r="55" spans="1:20" ht="7.15" customHeight="1" x14ac:dyDescent="0.2">
      <c r="A55" s="95"/>
      <c r="B55" s="98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206"/>
      <c r="O55" s="206"/>
      <c r="P55" s="206"/>
      <c r="Q55" s="206"/>
      <c r="R55" s="206"/>
      <c r="S55" s="206"/>
      <c r="T55" s="95"/>
    </row>
    <row r="56" spans="1:20" x14ac:dyDescent="0.2">
      <c r="A56" s="95"/>
      <c r="B56" s="98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206"/>
      <c r="O56" s="206"/>
      <c r="P56" s="206"/>
      <c r="Q56" s="206"/>
      <c r="R56" s="206"/>
      <c r="S56" s="206"/>
      <c r="T56" s="95"/>
    </row>
    <row r="57" spans="1:20" x14ac:dyDescent="0.2">
      <c r="A57" s="95"/>
      <c r="B57" s="9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</sheetData>
  <mergeCells count="43">
    <mergeCell ref="N54:S56"/>
    <mergeCell ref="B25:S25"/>
    <mergeCell ref="B27:C27"/>
    <mergeCell ref="D27:H27"/>
    <mergeCell ref="B31:C31"/>
    <mergeCell ref="M48:O49"/>
    <mergeCell ref="P49:S49"/>
    <mergeCell ref="M50:O52"/>
    <mergeCell ref="I41:J42"/>
    <mergeCell ref="M45:O46"/>
    <mergeCell ref="P45:S46"/>
    <mergeCell ref="B36:S36"/>
    <mergeCell ref="B37:P37"/>
    <mergeCell ref="B41:C41"/>
    <mergeCell ref="D41:F41"/>
    <mergeCell ref="B33:C33"/>
    <mergeCell ref="E29:K29"/>
    <mergeCell ref="E31:K31"/>
    <mergeCell ref="L31:R31"/>
    <mergeCell ref="B48:C49"/>
    <mergeCell ref="P38:R42"/>
    <mergeCell ref="C38:K38"/>
    <mergeCell ref="C39:K39"/>
    <mergeCell ref="L29:R29"/>
    <mergeCell ref="L33:R33"/>
    <mergeCell ref="E33:K33"/>
    <mergeCell ref="E2:T2"/>
    <mergeCell ref="B3:T3"/>
    <mergeCell ref="B1:T1"/>
    <mergeCell ref="B2:C2"/>
    <mergeCell ref="I6:K6"/>
    <mergeCell ref="D5:E5"/>
    <mergeCell ref="J14:P14"/>
    <mergeCell ref="J16:P16"/>
    <mergeCell ref="I20:K20"/>
    <mergeCell ref="O20:R21"/>
    <mergeCell ref="F9:P9"/>
    <mergeCell ref="H11:K11"/>
    <mergeCell ref="E12:F12"/>
    <mergeCell ref="N12:P12"/>
    <mergeCell ref="G12:H12"/>
    <mergeCell ref="C20:E21"/>
    <mergeCell ref="C16:F16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opLeftCell="C1" workbookViewId="0">
      <selection activeCell="Q4" sqref="Q4"/>
    </sheetView>
  </sheetViews>
  <sheetFormatPr defaultColWidth="19" defaultRowHeight="30.75" customHeight="1" x14ac:dyDescent="0.2"/>
  <cols>
    <col min="1" max="1" width="8.7109375" style="152" customWidth="1"/>
    <col min="2" max="2" width="15.28515625" style="152" customWidth="1"/>
    <col min="3" max="3" width="13" style="152" customWidth="1"/>
    <col min="4" max="4" width="11.7109375" style="152" customWidth="1"/>
    <col min="5" max="5" width="12.85546875" style="152" customWidth="1"/>
    <col min="6" max="6" width="8.85546875" style="152" customWidth="1"/>
    <col min="7" max="7" width="11.5703125" style="152" customWidth="1"/>
    <col min="8" max="8" width="14.42578125" style="152" customWidth="1"/>
    <col min="9" max="9" width="13.28515625" style="152" customWidth="1"/>
    <col min="10" max="10" width="11" style="152" customWidth="1"/>
    <col min="11" max="11" width="13.7109375" style="152" customWidth="1"/>
    <col min="12" max="12" width="15" style="152" customWidth="1"/>
    <col min="13" max="13" width="12" style="152" customWidth="1"/>
    <col min="14" max="14" width="15.28515625" style="152" customWidth="1"/>
    <col min="15" max="16384" width="19" style="152"/>
  </cols>
  <sheetData>
    <row r="1" spans="1:14" ht="30.75" customHeight="1" x14ac:dyDescent="0.2">
      <c r="A1" s="344" t="s">
        <v>194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4" ht="30.75" customHeight="1" x14ac:dyDescent="0.2">
      <c r="A2" s="345" t="s">
        <v>121</v>
      </c>
      <c r="B2" s="345" t="s">
        <v>122</v>
      </c>
      <c r="C2" s="346" t="s">
        <v>123</v>
      </c>
      <c r="D2" s="346"/>
      <c r="E2" s="346" t="s">
        <v>124</v>
      </c>
      <c r="F2" s="346"/>
      <c r="G2" s="346" t="s">
        <v>125</v>
      </c>
      <c r="H2" s="346" t="s">
        <v>166</v>
      </c>
      <c r="I2" s="347" t="s">
        <v>209</v>
      </c>
      <c r="J2" s="347" t="s">
        <v>192</v>
      </c>
      <c r="K2" s="346" t="s">
        <v>130</v>
      </c>
      <c r="L2" s="346"/>
      <c r="M2" s="346"/>
      <c r="N2" s="346" t="s">
        <v>206</v>
      </c>
    </row>
    <row r="3" spans="1:14" ht="30.75" customHeight="1" x14ac:dyDescent="0.2">
      <c r="A3" s="345"/>
      <c r="B3" s="345"/>
      <c r="C3" s="346"/>
      <c r="D3" s="346"/>
      <c r="E3" s="346"/>
      <c r="F3" s="346"/>
      <c r="G3" s="346"/>
      <c r="H3" s="346"/>
      <c r="I3" s="347"/>
      <c r="J3" s="347"/>
      <c r="K3" s="160" t="s">
        <v>187</v>
      </c>
      <c r="L3" s="160" t="s">
        <v>205</v>
      </c>
      <c r="M3" s="160" t="s">
        <v>202</v>
      </c>
      <c r="N3" s="346"/>
    </row>
    <row r="4" spans="1:14" ht="74.25" customHeight="1" x14ac:dyDescent="0.2">
      <c r="A4" s="345"/>
      <c r="B4" s="345"/>
      <c r="C4" s="159" t="s">
        <v>7</v>
      </c>
      <c r="D4" s="159" t="s">
        <v>133</v>
      </c>
      <c r="E4" s="346"/>
      <c r="F4" s="346"/>
      <c r="G4" s="346"/>
      <c r="H4" s="158" t="s">
        <v>45</v>
      </c>
      <c r="I4" s="158" t="s">
        <v>190</v>
      </c>
      <c r="J4" s="158" t="s">
        <v>191</v>
      </c>
      <c r="K4" s="159" t="s">
        <v>203</v>
      </c>
      <c r="L4" s="159" t="s">
        <v>204</v>
      </c>
      <c r="M4" s="159" t="s">
        <v>193</v>
      </c>
      <c r="N4" s="159" t="s">
        <v>193</v>
      </c>
    </row>
    <row r="5" spans="1:14" ht="30.75" customHeight="1" x14ac:dyDescent="0.25">
      <c r="A5" s="52">
        <v>1</v>
      </c>
      <c r="B5" s="153" t="s">
        <v>136</v>
      </c>
      <c r="C5" s="52">
        <v>5111</v>
      </c>
      <c r="D5" s="154">
        <v>45280</v>
      </c>
      <c r="E5" s="155" t="s">
        <v>182</v>
      </c>
      <c r="F5" s="156" t="s">
        <v>195</v>
      </c>
      <c r="G5" s="52" t="s">
        <v>86</v>
      </c>
      <c r="H5" s="52">
        <v>74</v>
      </c>
      <c r="I5" s="52">
        <v>16.3</v>
      </c>
      <c r="J5" s="52">
        <f>H5-I5</f>
        <v>57.7</v>
      </c>
      <c r="K5" s="40">
        <v>590.72</v>
      </c>
      <c r="L5" s="52">
        <f>2</f>
        <v>2</v>
      </c>
      <c r="M5" s="148">
        <f>K5*L5</f>
        <v>1181.44</v>
      </c>
      <c r="N5" s="157">
        <f>I5*M5</f>
        <v>19257.472000000002</v>
      </c>
    </row>
    <row r="6" spans="1:14" ht="30.75" customHeight="1" x14ac:dyDescent="0.2">
      <c r="A6" s="52">
        <v>2</v>
      </c>
      <c r="B6" s="153" t="s">
        <v>136</v>
      </c>
      <c r="C6" s="52">
        <v>5111</v>
      </c>
      <c r="D6" s="154">
        <v>45280</v>
      </c>
      <c r="E6" s="38" t="s">
        <v>183</v>
      </c>
      <c r="F6" s="156" t="s">
        <v>196</v>
      </c>
      <c r="G6" s="52" t="s">
        <v>86</v>
      </c>
      <c r="H6" s="52">
        <v>59</v>
      </c>
      <c r="I6" s="52">
        <v>0.2</v>
      </c>
      <c r="J6" s="52">
        <f t="shared" ref="J6:J12" si="0">H6-I6</f>
        <v>58.8</v>
      </c>
      <c r="K6" s="40">
        <v>36920</v>
      </c>
      <c r="L6" s="52">
        <f>2</f>
        <v>2</v>
      </c>
      <c r="M6" s="148">
        <f t="shared" ref="M6:M11" si="1">K6*L6</f>
        <v>73840</v>
      </c>
      <c r="N6" s="157">
        <f t="shared" ref="N6:N11" si="2">I6*M6</f>
        <v>14768</v>
      </c>
    </row>
    <row r="7" spans="1:14" ht="30.75" customHeight="1" x14ac:dyDescent="0.2">
      <c r="A7" s="52">
        <v>3</v>
      </c>
      <c r="B7" s="153" t="s">
        <v>136</v>
      </c>
      <c r="C7" s="52">
        <v>5111</v>
      </c>
      <c r="D7" s="154">
        <v>45280</v>
      </c>
      <c r="E7" s="38" t="s">
        <v>184</v>
      </c>
      <c r="F7" s="156" t="s">
        <v>197</v>
      </c>
      <c r="G7" s="52" t="s">
        <v>86</v>
      </c>
      <c r="H7" s="52">
        <v>0.5</v>
      </c>
      <c r="I7" s="52">
        <v>0.02</v>
      </c>
      <c r="J7" s="52">
        <f t="shared" si="0"/>
        <v>0.48</v>
      </c>
      <c r="K7" s="40">
        <v>36920</v>
      </c>
      <c r="L7" s="52">
        <f>2</f>
        <v>2</v>
      </c>
      <c r="M7" s="148">
        <f t="shared" si="1"/>
        <v>73840</v>
      </c>
      <c r="N7" s="157">
        <f t="shared" si="2"/>
        <v>1476.8</v>
      </c>
    </row>
    <row r="8" spans="1:14" ht="30.75" customHeight="1" x14ac:dyDescent="0.2">
      <c r="A8" s="52">
        <v>4</v>
      </c>
      <c r="B8" s="153" t="s">
        <v>136</v>
      </c>
      <c r="C8" s="52">
        <v>5111</v>
      </c>
      <c r="D8" s="154">
        <v>45280</v>
      </c>
      <c r="E8" s="38" t="s">
        <v>137</v>
      </c>
      <c r="F8" s="156" t="s">
        <v>198</v>
      </c>
      <c r="G8" s="52" t="s">
        <v>86</v>
      </c>
      <c r="H8" s="52">
        <v>18</v>
      </c>
      <c r="I8" s="52">
        <v>2.6</v>
      </c>
      <c r="J8" s="52">
        <f t="shared" si="0"/>
        <v>15.4</v>
      </c>
      <c r="K8" s="40">
        <v>18460</v>
      </c>
      <c r="L8" s="52">
        <f>2</f>
        <v>2</v>
      </c>
      <c r="M8" s="148">
        <f t="shared" si="1"/>
        <v>36920</v>
      </c>
      <c r="N8" s="157">
        <f t="shared" si="2"/>
        <v>95992</v>
      </c>
    </row>
    <row r="9" spans="1:14" ht="30.75" customHeight="1" x14ac:dyDescent="0.2">
      <c r="A9" s="52">
        <v>5</v>
      </c>
      <c r="B9" s="153" t="s">
        <v>136</v>
      </c>
      <c r="C9" s="52">
        <v>5111</v>
      </c>
      <c r="D9" s="154">
        <v>45280</v>
      </c>
      <c r="E9" s="38" t="s">
        <v>188</v>
      </c>
      <c r="F9" s="156" t="s">
        <v>199</v>
      </c>
      <c r="G9" s="52" t="s">
        <v>86</v>
      </c>
      <c r="H9" s="52">
        <v>8</v>
      </c>
      <c r="I9" s="52">
        <v>2.8</v>
      </c>
      <c r="J9" s="52">
        <f t="shared" si="0"/>
        <v>5.2</v>
      </c>
      <c r="K9" s="40">
        <v>44304</v>
      </c>
      <c r="L9" s="52">
        <v>2</v>
      </c>
      <c r="M9" s="148">
        <f>K9*L9</f>
        <v>88608</v>
      </c>
      <c r="N9" s="157">
        <f>I9*M9</f>
        <v>248102.39999999999</v>
      </c>
    </row>
    <row r="10" spans="1:14" ht="30.75" customHeight="1" x14ac:dyDescent="0.2">
      <c r="A10" s="52">
        <v>6</v>
      </c>
      <c r="B10" s="153" t="s">
        <v>138</v>
      </c>
      <c r="C10" s="51"/>
      <c r="D10" s="51"/>
      <c r="E10" s="72" t="s">
        <v>185</v>
      </c>
      <c r="F10" s="156" t="s">
        <v>200</v>
      </c>
      <c r="G10" s="52" t="s">
        <v>86</v>
      </c>
      <c r="H10" s="52"/>
      <c r="I10" s="52">
        <v>4.96</v>
      </c>
      <c r="J10" s="52"/>
      <c r="K10" s="40">
        <v>1661.4</v>
      </c>
      <c r="L10" s="52">
        <f>2</f>
        <v>2</v>
      </c>
      <c r="M10" s="148">
        <f t="shared" si="1"/>
        <v>3322.8</v>
      </c>
      <c r="N10" s="157">
        <f t="shared" si="2"/>
        <v>16481.088</v>
      </c>
    </row>
    <row r="11" spans="1:14" ht="30.75" customHeight="1" x14ac:dyDescent="0.2">
      <c r="A11" s="52">
        <v>7</v>
      </c>
      <c r="B11" s="153" t="s">
        <v>138</v>
      </c>
      <c r="C11" s="51"/>
      <c r="D11" s="51"/>
      <c r="E11" s="38" t="s">
        <v>186</v>
      </c>
      <c r="F11" s="156" t="s">
        <v>201</v>
      </c>
      <c r="G11" s="52" t="s">
        <v>86</v>
      </c>
      <c r="H11" s="52"/>
      <c r="I11" s="52">
        <v>5.74</v>
      </c>
      <c r="J11" s="52"/>
      <c r="K11" s="40">
        <v>1218.3599999999999</v>
      </c>
      <c r="L11" s="52">
        <f>2</f>
        <v>2</v>
      </c>
      <c r="M11" s="148">
        <f t="shared" si="1"/>
        <v>2436.7199999999998</v>
      </c>
      <c r="N11" s="157">
        <f t="shared" si="2"/>
        <v>13986.772799999999</v>
      </c>
    </row>
    <row r="12" spans="1:14" ht="30.75" customHeight="1" x14ac:dyDescent="0.2">
      <c r="A12" s="50" t="s">
        <v>207</v>
      </c>
      <c r="B12" s="51"/>
      <c r="C12" s="51"/>
      <c r="D12" s="51"/>
      <c r="E12" s="51"/>
      <c r="F12" s="51"/>
      <c r="G12" s="51"/>
      <c r="H12" s="51"/>
      <c r="I12" s="51"/>
      <c r="J12" s="52">
        <f t="shared" si="0"/>
        <v>0</v>
      </c>
      <c r="K12" s="148"/>
      <c r="L12" s="52"/>
      <c r="M12" s="148"/>
      <c r="N12" s="157">
        <f>SUM(N5:N11)</f>
        <v>410064.53279999999</v>
      </c>
    </row>
  </sheetData>
  <mergeCells count="11">
    <mergeCell ref="N2:N3"/>
    <mergeCell ref="K2:M2"/>
    <mergeCell ref="A1:M1"/>
    <mergeCell ref="A2:A4"/>
    <mergeCell ref="B2:B4"/>
    <mergeCell ref="C2:D3"/>
    <mergeCell ref="G2:G4"/>
    <mergeCell ref="E2:F4"/>
    <mergeCell ref="H2:H3"/>
    <mergeCell ref="I2:I3"/>
    <mergeCell ref="J2:J3"/>
  </mergeCells>
  <hyperlinks>
    <hyperlink ref="F5" r:id="rId1" location="z576" display="https://zakon.uchet.kz/rus/docs/K1700000120 - z576"/>
    <hyperlink ref="F6" r:id="rId2" location="z576" display="https://zakon.uchet.kz/rus/docs/K1700000120 - z576"/>
    <hyperlink ref="F7" r:id="rId3" location="z576" display="https://zakon.uchet.kz/rus/docs/K1700000120 - z576"/>
    <hyperlink ref="F8" r:id="rId4" location="z576" display="https://zakon.uchet.kz/rus/docs/K1700000120 - z576"/>
    <hyperlink ref="F9" r:id="rId5" location="z576" display="https://zakon.uchet.kz/rus/docs/K1700000120 - z576"/>
    <hyperlink ref="F10" r:id="rId6" location="z576" display="https://zakon.uchet.kz/rus/docs/K1700000120 - z576"/>
    <hyperlink ref="F11" r:id="rId7" location="z576" display="https://zakon.uchet.kz/rus/docs/K1700000120 - z576"/>
  </hyperlinks>
  <pageMargins left="0.7" right="0.7" top="0.75" bottom="0.75" header="0.3" footer="0.3"/>
  <pageSetup paperSize="9" scale="75" orientation="landscape" horizontalDpi="300" verticalDpi="300" r:id="rId8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4" sqref="G4"/>
    </sheetView>
  </sheetViews>
  <sheetFormatPr defaultColWidth="28.7109375" defaultRowHeight="30" customHeight="1" x14ac:dyDescent="0.2"/>
  <sheetData>
    <row r="1" spans="1:6" ht="30" customHeight="1" thickBot="1" x14ac:dyDescent="0.25">
      <c r="A1" t="s">
        <v>228</v>
      </c>
      <c r="B1">
        <v>3692</v>
      </c>
    </row>
    <row r="2" spans="1:6" ht="30" customHeight="1" thickBot="1" x14ac:dyDescent="0.25">
      <c r="A2" s="161" t="s">
        <v>212</v>
      </c>
      <c r="B2" s="162">
        <f>3</f>
        <v>3</v>
      </c>
      <c r="C2" s="162" t="s">
        <v>213</v>
      </c>
      <c r="D2" s="162" t="s">
        <v>214</v>
      </c>
      <c r="E2" s="162" t="s">
        <v>215</v>
      </c>
      <c r="F2" s="162" t="s">
        <v>216</v>
      </c>
    </row>
    <row r="3" spans="1:6" ht="30" customHeight="1" thickBot="1" x14ac:dyDescent="0.25">
      <c r="A3" s="163" t="s">
        <v>217</v>
      </c>
      <c r="B3" s="164" t="s">
        <v>218</v>
      </c>
      <c r="C3" s="164">
        <v>0.16</v>
      </c>
      <c r="D3" s="164">
        <v>0.32</v>
      </c>
      <c r="E3" s="164">
        <f>C3*3692</f>
        <v>590.72</v>
      </c>
      <c r="F3" s="165">
        <f>D3*3692</f>
        <v>1181.44</v>
      </c>
    </row>
    <row r="4" spans="1:6" ht="30" customHeight="1" thickBot="1" x14ac:dyDescent="0.25">
      <c r="A4" s="163" t="s">
        <v>219</v>
      </c>
      <c r="B4" s="164" t="s">
        <v>220</v>
      </c>
      <c r="C4" s="164">
        <v>10</v>
      </c>
      <c r="D4" s="164">
        <v>20</v>
      </c>
      <c r="E4" s="164">
        <f t="shared" ref="E4:E9" si="0">C4*3692</f>
        <v>36920</v>
      </c>
      <c r="F4" s="165">
        <f t="shared" ref="F4:F9" si="1">D4*3692</f>
        <v>73840</v>
      </c>
    </row>
    <row r="5" spans="1:6" ht="30" customHeight="1" thickBot="1" x14ac:dyDescent="0.25">
      <c r="A5" s="163" t="s">
        <v>221</v>
      </c>
      <c r="B5" s="164" t="s">
        <v>184</v>
      </c>
      <c r="C5" s="164">
        <v>10</v>
      </c>
      <c r="D5" s="164">
        <v>20</v>
      </c>
      <c r="E5" s="164">
        <f t="shared" si="0"/>
        <v>36920</v>
      </c>
      <c r="F5" s="165">
        <f t="shared" si="1"/>
        <v>73840</v>
      </c>
    </row>
    <row r="6" spans="1:6" ht="30" customHeight="1" thickBot="1" x14ac:dyDescent="0.25">
      <c r="A6" s="163" t="s">
        <v>222</v>
      </c>
      <c r="B6" s="164" t="s">
        <v>223</v>
      </c>
      <c r="C6" s="164">
        <v>5</v>
      </c>
      <c r="D6" s="164">
        <v>10</v>
      </c>
      <c r="E6" s="164">
        <f t="shared" si="0"/>
        <v>18460</v>
      </c>
      <c r="F6" s="165">
        <f t="shared" si="1"/>
        <v>36920</v>
      </c>
    </row>
    <row r="7" spans="1:6" ht="30" customHeight="1" thickBot="1" x14ac:dyDescent="0.25">
      <c r="A7" s="163" t="s">
        <v>224</v>
      </c>
      <c r="B7" s="164" t="s">
        <v>225</v>
      </c>
      <c r="C7" s="164">
        <v>12</v>
      </c>
      <c r="D7" s="164">
        <v>24</v>
      </c>
      <c r="E7" s="164">
        <f t="shared" si="0"/>
        <v>44304</v>
      </c>
      <c r="F7" s="165">
        <f t="shared" si="1"/>
        <v>88608</v>
      </c>
    </row>
    <row r="8" spans="1:6" ht="30" customHeight="1" thickBot="1" x14ac:dyDescent="0.25">
      <c r="A8" s="163" t="s">
        <v>226</v>
      </c>
      <c r="B8" s="164" t="s">
        <v>185</v>
      </c>
      <c r="C8" s="164">
        <v>0.45</v>
      </c>
      <c r="D8" s="164">
        <v>0.9</v>
      </c>
      <c r="E8" s="164">
        <f t="shared" si="0"/>
        <v>1661.4</v>
      </c>
      <c r="F8" s="165">
        <f t="shared" si="1"/>
        <v>3322.8</v>
      </c>
    </row>
    <row r="9" spans="1:6" ht="30" customHeight="1" thickBot="1" x14ac:dyDescent="0.25">
      <c r="A9" s="163" t="s">
        <v>227</v>
      </c>
      <c r="B9" s="164" t="s">
        <v>186</v>
      </c>
      <c r="C9" s="164">
        <v>0.33</v>
      </c>
      <c r="D9" s="164">
        <v>0.66</v>
      </c>
      <c r="E9" s="164">
        <f t="shared" si="0"/>
        <v>1218.3600000000001</v>
      </c>
      <c r="F9" s="165">
        <f t="shared" si="1"/>
        <v>2436.7200000000003</v>
      </c>
    </row>
  </sheetData>
  <hyperlinks>
    <hyperlink ref="A3" r:id="rId1" location="z576" display="https://zakon.uchet.kz/rus/docs/K1700000120 - z576"/>
    <hyperlink ref="A4" r:id="rId2" location="z576" display="https://zakon.uchet.kz/rus/docs/K1700000120 - z576"/>
    <hyperlink ref="A5" r:id="rId3" location="z576" display="https://zakon.uchet.kz/rus/docs/K1700000120 - z576"/>
    <hyperlink ref="A6" r:id="rId4" location="z576" display="https://zakon.uchet.kz/rus/docs/K1700000120 - z576"/>
    <hyperlink ref="A7" r:id="rId5" location="z576" display="https://zakon.uchet.kz/rus/docs/K1700000120 - z576"/>
    <hyperlink ref="A8" r:id="rId6" location="z576" display="https://zakon.uchet.kz/rus/docs/K1700000120 - z576"/>
    <hyperlink ref="A9" r:id="rId7" location="z576" display="https://zakon.uchet.kz/rus/docs/K1700000120 - z576"/>
  </hyperlinks>
  <pageMargins left="0.7" right="0.7" top="0.75" bottom="0.75" header="0.3" footer="0.3"/>
  <pageSetup paperSize="9" orientation="portrait" horizontalDpi="300" verticalDpi="3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I15" sqref="AI15"/>
    </sheetView>
  </sheetViews>
  <sheetFormatPr defaultRowHeight="12.75" x14ac:dyDescent="0.2"/>
  <cols>
    <col min="1" max="1" width="2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6.85546875" customWidth="1"/>
    <col min="8" max="9" width="3.7109375" customWidth="1"/>
    <col min="10" max="10" width="3.42578125" customWidth="1"/>
    <col min="11" max="11" width="6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.5703125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42578125" customWidth="1"/>
  </cols>
  <sheetData>
    <row r="1" spans="1:28" ht="6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64" t="s">
        <v>112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37" t="s">
        <v>17</v>
      </c>
      <c r="T11" s="237"/>
      <c r="U11" s="237"/>
      <c r="V11" s="237"/>
      <c r="W11" s="237"/>
      <c r="X11" s="237"/>
      <c r="Y11" s="238"/>
      <c r="Z11" s="5"/>
      <c r="AA11" s="5"/>
      <c r="AB11" s="5"/>
    </row>
    <row r="12" spans="1:28" ht="18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38"/>
      <c r="T12" s="238"/>
      <c r="U12" s="238"/>
      <c r="V12" s="238"/>
      <c r="W12" s="238"/>
      <c r="X12" s="238"/>
      <c r="Y12" s="238"/>
      <c r="Z12" s="5"/>
      <c r="AA12" s="5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'Налоговый регистр'!D7</f>
        <v>1</v>
      </c>
      <c r="Y14" s="68"/>
      <c r="Z14" s="25" t="s">
        <v>2</v>
      </c>
      <c r="AA14" s="69">
        <f>'Налоговый регистр'!F7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247">
        <f>'Налоговый регистр'!C15</f>
        <v>5111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5"/>
      <c r="T18" s="11" t="s">
        <v>5</v>
      </c>
      <c r="U18" s="16"/>
      <c r="V18" s="16"/>
      <c r="W18" s="248" t="s">
        <v>64</v>
      </c>
      <c r="X18" s="248"/>
      <c r="Y18" s="5"/>
      <c r="Z18" s="255">
        <f>'Налоговый регистр'!D15</f>
        <v>45280</v>
      </c>
      <c r="AA18" s="236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255">
        <v>45292</v>
      </c>
      <c r="I20" s="235"/>
      <c r="J20" s="235"/>
      <c r="K20" s="235"/>
      <c r="L20" s="235"/>
      <c r="M20" s="235"/>
      <c r="N20" s="236"/>
      <c r="O20" s="68"/>
      <c r="P20" s="256" t="s">
        <v>66</v>
      </c>
      <c r="Q20" s="256"/>
      <c r="R20" s="68"/>
      <c r="S20" s="255">
        <v>45657</v>
      </c>
      <c r="T20" s="235"/>
      <c r="U20" s="235"/>
      <c r="V20" s="235"/>
      <c r="W20" s="236"/>
      <c r="X20" s="1"/>
      <c r="Y20" s="62" t="s">
        <v>4</v>
      </c>
      <c r="Z20" s="61" t="s">
        <v>159</v>
      </c>
      <c r="AA20" s="70" t="s">
        <v>189</v>
      </c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258" t="s">
        <v>67</v>
      </c>
      <c r="T21" s="258"/>
      <c r="U21" s="258"/>
      <c r="V21" s="258"/>
      <c r="W21" s="258"/>
      <c r="X21" s="259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251" t="s">
        <v>69</v>
      </c>
      <c r="E24" s="242"/>
      <c r="F24" s="242"/>
      <c r="G24" s="242"/>
      <c r="H24" s="252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2"/>
      <c r="U24" s="5"/>
      <c r="V24" s="5"/>
      <c r="W24" s="10" t="s">
        <v>6</v>
      </c>
      <c r="X24" s="251" t="s">
        <v>72</v>
      </c>
      <c r="Y24" s="242"/>
      <c r="Z24" s="252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79" t="s">
        <v>161</v>
      </c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64" t="s">
        <v>79</v>
      </c>
      <c r="E30" s="264"/>
      <c r="F30" s="264"/>
      <c r="G30" s="264"/>
      <c r="H30" s="252" t="s">
        <v>80</v>
      </c>
      <c r="I30" s="252"/>
      <c r="J30" s="65">
        <v>2</v>
      </c>
      <c r="K30" s="66" t="s">
        <v>81</v>
      </c>
      <c r="L30" s="67"/>
      <c r="M30" s="68"/>
      <c r="N30" s="256" t="s">
        <v>82</v>
      </c>
      <c r="O30" s="256"/>
      <c r="P30" s="256"/>
      <c r="Q30" s="65">
        <v>9</v>
      </c>
      <c r="R30" s="5"/>
      <c r="S30" s="265" t="s">
        <v>83</v>
      </c>
      <c r="T30" s="265"/>
      <c r="U30" s="265"/>
      <c r="V30" s="23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64"/>
      <c r="E31" s="264"/>
      <c r="F31" s="264"/>
      <c r="G31" s="26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2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>
        <f>'Расчет приложений'!H5</f>
        <v>74</v>
      </c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72" t="s">
        <v>164</v>
      </c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'Расчет приложений'!I5</f>
        <v>16.3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>
        <f>T39-T43</f>
        <v>57.7</v>
      </c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85" t="s">
        <v>170</v>
      </c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5"/>
      <c r="Y52" s="284">
        <f>'Налоговый регистр'!H15</f>
        <v>590.72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289" t="s">
        <v>171</v>
      </c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5"/>
      <c r="Y54" s="5"/>
      <c r="Z54" s="5"/>
      <c r="AA54" s="3">
        <f>'Налоговый регистр'!I15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8.5" customHeight="1" thickBot="1" x14ac:dyDescent="0.25">
      <c r="A56" s="5"/>
      <c r="B56" s="276" t="s">
        <v>101</v>
      </c>
      <c r="C56" s="277"/>
      <c r="D56" s="278"/>
      <c r="E56" s="290" t="s">
        <v>172</v>
      </c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2"/>
      <c r="X56" s="293">
        <f>Y52*AA54</f>
        <v>1181.44</v>
      </c>
      <c r="Y56" s="294"/>
      <c r="Z56" s="294"/>
      <c r="AA56" s="295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19257.472000000002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303"/>
      <c r="Z70" s="304"/>
      <c r="AA70" s="305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1">
    <mergeCell ref="B68:D68"/>
    <mergeCell ref="B70:D70"/>
    <mergeCell ref="Y68:AA68"/>
    <mergeCell ref="Y70:AA70"/>
    <mergeCell ref="E68:W68"/>
    <mergeCell ref="E70:W70"/>
    <mergeCell ref="B67:D67"/>
    <mergeCell ref="E67:I67"/>
    <mergeCell ref="W67:AA67"/>
    <mergeCell ref="E59:N59"/>
    <mergeCell ref="D60:E60"/>
    <mergeCell ref="I60:K60"/>
    <mergeCell ref="O60:R60"/>
    <mergeCell ref="V60:X60"/>
    <mergeCell ref="B62:D62"/>
    <mergeCell ref="X62:AA62"/>
    <mergeCell ref="E62:V62"/>
    <mergeCell ref="E63:AA63"/>
    <mergeCell ref="B65:AA65"/>
    <mergeCell ref="B56:D56"/>
    <mergeCell ref="E56:W56"/>
    <mergeCell ref="X56:AA56"/>
    <mergeCell ref="B58:D58"/>
    <mergeCell ref="E58:AA58"/>
    <mergeCell ref="B52:D52"/>
    <mergeCell ref="Y52:AA52"/>
    <mergeCell ref="E52:W52"/>
    <mergeCell ref="W51:AA51"/>
    <mergeCell ref="B54:D54"/>
    <mergeCell ref="E54:W54"/>
    <mergeCell ref="B49:AA49"/>
    <mergeCell ref="B51:D51"/>
    <mergeCell ref="E51:I51"/>
    <mergeCell ref="B43:D43"/>
    <mergeCell ref="B45:D45"/>
    <mergeCell ref="B47:D47"/>
    <mergeCell ref="T43:AA43"/>
    <mergeCell ref="T45:AA45"/>
    <mergeCell ref="T47:AA47"/>
    <mergeCell ref="E43:R43"/>
    <mergeCell ref="E45:R45"/>
    <mergeCell ref="E47:R47"/>
    <mergeCell ref="E39:R39"/>
    <mergeCell ref="E41:R41"/>
    <mergeCell ref="B35:AA35"/>
    <mergeCell ref="B37:D37"/>
    <mergeCell ref="E37:I37"/>
    <mergeCell ref="P37:AA37"/>
    <mergeCell ref="B39:D39"/>
    <mergeCell ref="B41:D41"/>
    <mergeCell ref="T39:AA39"/>
    <mergeCell ref="T41:AA41"/>
    <mergeCell ref="W30:Y30"/>
    <mergeCell ref="D32:I32"/>
    <mergeCell ref="D33:I33"/>
    <mergeCell ref="K33:L33"/>
    <mergeCell ref="X33:Y33"/>
    <mergeCell ref="M26:S26"/>
    <mergeCell ref="D28:G28"/>
    <mergeCell ref="M28:S28"/>
    <mergeCell ref="D30:G31"/>
    <mergeCell ref="H30:I30"/>
    <mergeCell ref="N30:P30"/>
    <mergeCell ref="S30:U31"/>
    <mergeCell ref="C22:W22"/>
    <mergeCell ref="D24:H24"/>
    <mergeCell ref="M24:S24"/>
    <mergeCell ref="X24:Z24"/>
    <mergeCell ref="Z18:AA18"/>
    <mergeCell ref="D20:G20"/>
    <mergeCell ref="H20:N20"/>
    <mergeCell ref="P20:Q20"/>
    <mergeCell ref="H21:N21"/>
    <mergeCell ref="S21:X21"/>
    <mergeCell ref="S20:W20"/>
    <mergeCell ref="D14:S14"/>
    <mergeCell ref="T14:W14"/>
    <mergeCell ref="D16:S16"/>
    <mergeCell ref="D18:E18"/>
    <mergeCell ref="F18:R18"/>
    <mergeCell ref="W18:X18"/>
    <mergeCell ref="D9:E9"/>
    <mergeCell ref="F9:M9"/>
    <mergeCell ref="S9:T9"/>
    <mergeCell ref="S11:Y12"/>
    <mergeCell ref="W9:AA9"/>
    <mergeCell ref="B2:X2"/>
    <mergeCell ref="Y2:AA2"/>
    <mergeCell ref="B3:X3"/>
    <mergeCell ref="X4:Z4"/>
    <mergeCell ref="B7:AA7"/>
  </mergeCells>
  <pageMargins left="0.23622047244094491" right="0.23622047244094491" top="0.74803149606299213" bottom="0.74803149606299213" header="0.31496062992125984" footer="0.31496062992125984"/>
  <pageSetup paperSize="9" scale="66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G16" sqref="AG16"/>
    </sheetView>
  </sheetViews>
  <sheetFormatPr defaultRowHeight="12.75" x14ac:dyDescent="0.2"/>
  <cols>
    <col min="1" max="1" width="2.57031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8.140625" customWidth="1"/>
    <col min="8" max="9" width="3.7109375" customWidth="1"/>
    <col min="10" max="10" width="3.42578125" customWidth="1"/>
    <col min="11" max="11" width="6.140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.28515625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3.14062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113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06" t="s">
        <v>17</v>
      </c>
      <c r="T11" s="306"/>
      <c r="U11" s="306"/>
      <c r="V11" s="306"/>
      <c r="W11" s="306"/>
      <c r="X11" s="306"/>
      <c r="Y11" s="306"/>
      <c r="Z11" s="306"/>
      <c r="AA11" s="306"/>
      <c r="AB11" s="5"/>
    </row>
    <row r="12" spans="1:28" ht="18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06"/>
      <c r="T12" s="306"/>
      <c r="U12" s="306"/>
      <c r="V12" s="306"/>
      <c r="W12" s="306"/>
      <c r="X12" s="306"/>
      <c r="Y12" s="306"/>
      <c r="Z12" s="306"/>
      <c r="AA12" s="306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5"/>
      <c r="Z14" s="14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247">
        <f>'Налоговый регистр'!C15</f>
        <v>5111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5"/>
      <c r="T18" s="11" t="s">
        <v>5</v>
      </c>
      <c r="U18" s="16"/>
      <c r="V18" s="16"/>
      <c r="W18" s="22" t="s">
        <v>64</v>
      </c>
      <c r="X18" s="22"/>
      <c r="Y18" s="5"/>
      <c r="Z18" s="255">
        <f>'Налоговый регистр'!D15</f>
        <v>45280</v>
      </c>
      <c r="AA18" s="236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255"/>
      <c r="I20" s="235"/>
      <c r="J20" s="235"/>
      <c r="K20" s="235"/>
      <c r="L20" s="235"/>
      <c r="M20" s="235"/>
      <c r="N20" s="236"/>
      <c r="O20" s="68"/>
      <c r="P20" s="256" t="s">
        <v>66</v>
      </c>
      <c r="Q20" s="256"/>
      <c r="R20" s="5"/>
      <c r="S20" s="255"/>
      <c r="T20" s="235"/>
      <c r="U20" s="235"/>
      <c r="V20" s="235"/>
      <c r="W20" s="236"/>
      <c r="X20" s="1"/>
      <c r="Y20" s="62" t="s">
        <v>4</v>
      </c>
      <c r="Z20" s="61" t="s">
        <v>159</v>
      </c>
      <c r="AA20" s="70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307" t="s">
        <v>67</v>
      </c>
      <c r="T21" s="307"/>
      <c r="U21" s="307"/>
      <c r="V21" s="307"/>
      <c r="W21" s="307"/>
      <c r="X21" s="308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251" t="s">
        <v>69</v>
      </c>
      <c r="E24" s="242"/>
      <c r="F24" s="242"/>
      <c r="G24" s="242"/>
      <c r="H24" s="252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2"/>
      <c r="U24" s="5"/>
      <c r="V24" s="5"/>
      <c r="W24" s="10" t="s">
        <v>6</v>
      </c>
      <c r="X24" s="251" t="s">
        <v>72</v>
      </c>
      <c r="Y24" s="242"/>
      <c r="Z24" s="252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79" t="s">
        <v>161</v>
      </c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0" t="s">
        <v>78</v>
      </c>
      <c r="N28" s="261"/>
      <c r="O28" s="261"/>
      <c r="P28" s="261"/>
      <c r="Q28" s="261"/>
      <c r="R28" s="261"/>
      <c r="S28" s="261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37" t="s">
        <v>79</v>
      </c>
      <c r="E30" s="237"/>
      <c r="F30" s="237"/>
      <c r="G30" s="237"/>
      <c r="H30" s="252" t="s">
        <v>80</v>
      </c>
      <c r="I30" s="252"/>
      <c r="J30" s="65">
        <v>2</v>
      </c>
      <c r="K30" s="12" t="s">
        <v>81</v>
      </c>
      <c r="L30" s="2"/>
      <c r="M30" s="5"/>
      <c r="N30" s="243" t="s">
        <v>82</v>
      </c>
      <c r="O30" s="243"/>
      <c r="P30" s="243"/>
      <c r="Q30" s="65">
        <v>1</v>
      </c>
      <c r="R30" s="5"/>
      <c r="S30" s="265" t="s">
        <v>83</v>
      </c>
      <c r="T30" s="265"/>
      <c r="U30" s="265"/>
      <c r="V30" s="23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37"/>
      <c r="E31" s="237"/>
      <c r="F31" s="237"/>
      <c r="G31" s="2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2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>
        <f>'Расчет приложений'!H6</f>
        <v>59</v>
      </c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регистр'!G16</f>
        <v>0.2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>
        <f>T39-T43</f>
        <v>58.8</v>
      </c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300">
        <f>'Налоговый регистр'!H16</f>
        <v>36920</v>
      </c>
      <c r="Z52" s="301"/>
      <c r="AA52" s="302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регистр'!I16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09">
        <f>Y52*AA54</f>
        <v>73840</v>
      </c>
      <c r="Y56" s="310"/>
      <c r="Z56" s="310"/>
      <c r="AA56" s="31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14768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0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D30:G31"/>
    <mergeCell ref="H30:I30"/>
    <mergeCell ref="N30:P30"/>
    <mergeCell ref="S30:U31"/>
    <mergeCell ref="W30:Y30"/>
    <mergeCell ref="Z18:AA18"/>
    <mergeCell ref="D20:G20"/>
    <mergeCell ref="H20:N20"/>
    <mergeCell ref="P20:Q20"/>
    <mergeCell ref="S20:W20"/>
    <mergeCell ref="H21:N21"/>
    <mergeCell ref="S21:X21"/>
    <mergeCell ref="D14:S14"/>
    <mergeCell ref="T14:W14"/>
    <mergeCell ref="D16:S16"/>
    <mergeCell ref="D18:E18"/>
    <mergeCell ref="F18:R18"/>
    <mergeCell ref="B2:X2"/>
    <mergeCell ref="Y2:AA2"/>
    <mergeCell ref="B3:X3"/>
    <mergeCell ref="X4:Z4"/>
    <mergeCell ref="B7:AA7"/>
    <mergeCell ref="D9:E9"/>
    <mergeCell ref="F9:M9"/>
    <mergeCell ref="S9:T9"/>
    <mergeCell ref="W9:AA9"/>
    <mergeCell ref="S11:AA12"/>
  </mergeCells>
  <pageMargins left="0.23622047244094491" right="0.23622047244094491" top="0.74803149606299213" bottom="0.74803149606299213" header="0.31496062992125984" footer="0.31496062992125984"/>
  <pageSetup paperSize="9" scale="66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C31" sqref="AC31"/>
    </sheetView>
  </sheetViews>
  <sheetFormatPr defaultRowHeight="12.75" x14ac:dyDescent="0.2"/>
  <cols>
    <col min="1" max="1" width="2.285156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7.140625" customWidth="1"/>
    <col min="8" max="9" width="3.7109375" customWidth="1"/>
    <col min="10" max="10" width="3.42578125" customWidth="1"/>
    <col min="11" max="11" width="6.140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8554687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114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06" t="s">
        <v>17</v>
      </c>
      <c r="T11" s="306"/>
      <c r="U11" s="306"/>
      <c r="V11" s="306"/>
      <c r="W11" s="306"/>
      <c r="X11" s="306"/>
      <c r="Y11" s="306"/>
      <c r="Z11" s="306"/>
      <c r="AA11" s="306"/>
      <c r="AB11" s="5"/>
    </row>
    <row r="12" spans="1:28" ht="11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06"/>
      <c r="T12" s="306"/>
      <c r="U12" s="306"/>
      <c r="V12" s="306"/>
      <c r="W12" s="306"/>
      <c r="X12" s="306"/>
      <c r="Y12" s="306"/>
      <c r="Z12" s="306"/>
      <c r="AA12" s="306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68"/>
      <c r="Z14" s="71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247">
        <f>'Налоговый регистр'!C15</f>
        <v>5111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5"/>
      <c r="T18" s="11" t="s">
        <v>5</v>
      </c>
      <c r="U18" s="16"/>
      <c r="V18" s="16"/>
      <c r="W18" s="248" t="s">
        <v>64</v>
      </c>
      <c r="X18" s="248"/>
      <c r="Y18" s="5"/>
      <c r="Z18" s="255">
        <f>'Налоговый регистр'!D15</f>
        <v>45280</v>
      </c>
      <c r="AA18" s="236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255"/>
      <c r="I20" s="235"/>
      <c r="J20" s="235"/>
      <c r="K20" s="235"/>
      <c r="L20" s="235"/>
      <c r="M20" s="235"/>
      <c r="N20" s="236"/>
      <c r="O20" s="68"/>
      <c r="P20" s="256" t="s">
        <v>66</v>
      </c>
      <c r="Q20" s="256"/>
      <c r="R20" s="68"/>
      <c r="S20" s="255"/>
      <c r="T20" s="235"/>
      <c r="U20" s="235"/>
      <c r="V20" s="235"/>
      <c r="W20" s="236"/>
      <c r="X20" s="1"/>
      <c r="Y20" s="62" t="s">
        <v>4</v>
      </c>
      <c r="Z20" s="61" t="s">
        <v>159</v>
      </c>
      <c r="AA20" s="70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258" t="s">
        <v>67</v>
      </c>
      <c r="T21" s="258"/>
      <c r="U21" s="258"/>
      <c r="V21" s="258"/>
      <c r="W21" s="258"/>
      <c r="X21" s="259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251" t="s">
        <v>69</v>
      </c>
      <c r="E24" s="242"/>
      <c r="F24" s="242"/>
      <c r="G24" s="242"/>
      <c r="H24" s="252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2"/>
      <c r="U24" s="5"/>
      <c r="V24" s="5"/>
      <c r="W24" s="10" t="s">
        <v>6</v>
      </c>
      <c r="X24" s="251" t="s">
        <v>72</v>
      </c>
      <c r="Y24" s="242"/>
      <c r="Z24" s="252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79" t="s">
        <v>161</v>
      </c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37" t="s">
        <v>79</v>
      </c>
      <c r="E30" s="237"/>
      <c r="F30" s="237"/>
      <c r="G30" s="237"/>
      <c r="H30" s="252" t="s">
        <v>80</v>
      </c>
      <c r="I30" s="252"/>
      <c r="J30" s="65">
        <v>2</v>
      </c>
      <c r="K30" s="66" t="s">
        <v>81</v>
      </c>
      <c r="L30" s="2"/>
      <c r="M30" s="5"/>
      <c r="N30" s="243" t="s">
        <v>82</v>
      </c>
      <c r="O30" s="243"/>
      <c r="P30" s="243"/>
      <c r="Q30" s="65">
        <v>2</v>
      </c>
      <c r="R30" s="5"/>
      <c r="S30" s="314" t="s">
        <v>83</v>
      </c>
      <c r="T30" s="314"/>
      <c r="U30" s="314"/>
      <c r="V30" s="314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37"/>
      <c r="E31" s="237"/>
      <c r="F31" s="237"/>
      <c r="G31" s="2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14"/>
      <c r="T31" s="314"/>
      <c r="U31" s="314"/>
      <c r="V31" s="31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314"/>
      <c r="T32" s="314"/>
      <c r="U32" s="314"/>
      <c r="V32" s="314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>
        <f>'Расчет приложений'!H7</f>
        <v>0.5</v>
      </c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регистр'!G17</f>
        <v>0.02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>
        <f>T39-T43</f>
        <v>0.48</v>
      </c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300">
        <f>'Налоговый регистр'!H17</f>
        <v>36920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регистр'!I17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09">
        <f>Y52*AA54</f>
        <v>73840</v>
      </c>
      <c r="Y56" s="310"/>
      <c r="Z56" s="310"/>
      <c r="AA56" s="31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1476.8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1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S30:V32"/>
    <mergeCell ref="D30:G31"/>
    <mergeCell ref="H30:I30"/>
    <mergeCell ref="N30:P30"/>
    <mergeCell ref="W30:Y30"/>
    <mergeCell ref="Z18:AA18"/>
    <mergeCell ref="D20:G20"/>
    <mergeCell ref="H20:N20"/>
    <mergeCell ref="P20:Q20"/>
    <mergeCell ref="S20:W20"/>
    <mergeCell ref="H21:N21"/>
    <mergeCell ref="S21:X21"/>
    <mergeCell ref="D14:S14"/>
    <mergeCell ref="T14:W14"/>
    <mergeCell ref="D16:S16"/>
    <mergeCell ref="D18:E18"/>
    <mergeCell ref="F18:R18"/>
    <mergeCell ref="W18:X18"/>
    <mergeCell ref="B2:X2"/>
    <mergeCell ref="Y2:AA2"/>
    <mergeCell ref="B3:X3"/>
    <mergeCell ref="X4:Z4"/>
    <mergeCell ref="B7:AA7"/>
    <mergeCell ref="D9:E9"/>
    <mergeCell ref="F9:M9"/>
    <mergeCell ref="S9:T9"/>
    <mergeCell ref="W9:AA9"/>
    <mergeCell ref="S11:AA12"/>
  </mergeCells>
  <pageMargins left="0.23622047244094491" right="0.23622047244094491" top="0.74803149606299213" bottom="0.74803149606299213" header="0.31496062992125984" footer="0.31496062992125984"/>
  <pageSetup paperSize="9" scale="67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I15" sqref="AI15"/>
    </sheetView>
  </sheetViews>
  <sheetFormatPr defaultRowHeight="12.75" x14ac:dyDescent="0.2"/>
  <cols>
    <col min="1" max="1" width="2.1406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6.85546875" customWidth="1"/>
    <col min="8" max="9" width="3.7109375" customWidth="1"/>
    <col min="10" max="10" width="3.42578125" customWidth="1"/>
    <col min="11" max="11" width="5.28515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.5703125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570312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117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06" t="s">
        <v>17</v>
      </c>
      <c r="T11" s="306"/>
      <c r="U11" s="306"/>
      <c r="V11" s="306"/>
      <c r="W11" s="306"/>
      <c r="X11" s="306"/>
      <c r="Y11" s="306"/>
      <c r="Z11" s="306"/>
      <c r="AA11" s="306"/>
      <c r="AB11" s="5"/>
    </row>
    <row r="12" spans="1:28" ht="6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06"/>
      <c r="T12" s="306"/>
      <c r="U12" s="306"/>
      <c r="V12" s="306"/>
      <c r="W12" s="306"/>
      <c r="X12" s="306"/>
      <c r="Y12" s="306"/>
      <c r="Z12" s="306"/>
      <c r="AA12" s="306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68"/>
      <c r="Z14" s="71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247">
        <f>'Налоговый регистр'!C15</f>
        <v>5111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5"/>
      <c r="T18" s="11" t="s">
        <v>5</v>
      </c>
      <c r="U18" s="16"/>
      <c r="V18" s="16"/>
      <c r="W18" s="22" t="s">
        <v>64</v>
      </c>
      <c r="X18" s="22"/>
      <c r="Y18" s="5"/>
      <c r="Z18" s="255">
        <f>'Налоговый регистр'!D15</f>
        <v>45280</v>
      </c>
      <c r="AA18" s="236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255"/>
      <c r="I20" s="235"/>
      <c r="J20" s="235"/>
      <c r="K20" s="235"/>
      <c r="L20" s="235"/>
      <c r="M20" s="235"/>
      <c r="N20" s="236"/>
      <c r="O20" s="68"/>
      <c r="P20" s="256" t="s">
        <v>66</v>
      </c>
      <c r="Q20" s="256"/>
      <c r="R20" s="68"/>
      <c r="S20" s="255"/>
      <c r="T20" s="235"/>
      <c r="U20" s="235"/>
      <c r="V20" s="235"/>
      <c r="W20" s="236"/>
      <c r="X20" s="1"/>
      <c r="Y20" s="62" t="s">
        <v>4</v>
      </c>
      <c r="Z20" s="61" t="s">
        <v>159</v>
      </c>
      <c r="AA20" s="70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307" t="s">
        <v>67</v>
      </c>
      <c r="T21" s="307"/>
      <c r="U21" s="307"/>
      <c r="V21" s="307"/>
      <c r="W21" s="307"/>
      <c r="X21" s="308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251" t="s">
        <v>69</v>
      </c>
      <c r="E24" s="242"/>
      <c r="F24" s="242"/>
      <c r="G24" s="242"/>
      <c r="H24" s="252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2"/>
      <c r="U24" s="5"/>
      <c r="V24" s="5"/>
      <c r="W24" s="10" t="s">
        <v>6</v>
      </c>
      <c r="X24" s="251" t="s">
        <v>72</v>
      </c>
      <c r="Y24" s="242"/>
      <c r="Z24" s="252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79" t="s">
        <v>161</v>
      </c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37" t="s">
        <v>79</v>
      </c>
      <c r="E30" s="237"/>
      <c r="F30" s="237"/>
      <c r="G30" s="237"/>
      <c r="H30" s="252" t="s">
        <v>80</v>
      </c>
      <c r="I30" s="252"/>
      <c r="J30" s="65">
        <v>2</v>
      </c>
      <c r="K30" s="12" t="s">
        <v>81</v>
      </c>
      <c r="L30" s="2"/>
      <c r="M30" s="5"/>
      <c r="N30" s="243" t="s">
        <v>82</v>
      </c>
      <c r="O30" s="243"/>
      <c r="P30" s="243"/>
      <c r="Q30" s="65">
        <v>3</v>
      </c>
      <c r="R30" s="5"/>
      <c r="S30" s="265" t="s">
        <v>83</v>
      </c>
      <c r="T30" s="265"/>
      <c r="U30" s="265"/>
      <c r="V30" s="23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37"/>
      <c r="E31" s="237"/>
      <c r="F31" s="237"/>
      <c r="G31" s="2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2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>
        <f>'Расчет приложений'!H8</f>
        <v>18</v>
      </c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регистр'!G18</f>
        <v>2.6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>
        <f>T39-T43</f>
        <v>15.4</v>
      </c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300">
        <f>'Налоговый регистр'!H18</f>
        <v>18460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регистр'!I18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09">
        <f>Y52*AA54</f>
        <v>36920</v>
      </c>
      <c r="Y56" s="310"/>
      <c r="Z56" s="310"/>
      <c r="AA56" s="31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95992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0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D30:G31"/>
    <mergeCell ref="H30:I30"/>
    <mergeCell ref="N30:P30"/>
    <mergeCell ref="S30:U31"/>
    <mergeCell ref="W30:Y30"/>
    <mergeCell ref="Z18:AA18"/>
    <mergeCell ref="D20:G20"/>
    <mergeCell ref="H20:N20"/>
    <mergeCell ref="P20:Q20"/>
    <mergeCell ref="S20:W20"/>
    <mergeCell ref="H21:N21"/>
    <mergeCell ref="S21:X21"/>
    <mergeCell ref="D14:S14"/>
    <mergeCell ref="T14:W14"/>
    <mergeCell ref="D16:S16"/>
    <mergeCell ref="D18:E18"/>
    <mergeCell ref="F18:R18"/>
    <mergeCell ref="B2:X2"/>
    <mergeCell ref="Y2:AA2"/>
    <mergeCell ref="B3:X3"/>
    <mergeCell ref="X4:Z4"/>
    <mergeCell ref="B7:AA7"/>
    <mergeCell ref="D9:E9"/>
    <mergeCell ref="F9:M9"/>
    <mergeCell ref="S9:T9"/>
    <mergeCell ref="W9:AA9"/>
    <mergeCell ref="S11:AA12"/>
  </mergeCells>
  <pageMargins left="0.23622047244094491" right="0.23622047244094491" top="0.74803149606299213" bottom="0.74803149606299213" header="0.31496062992125984" footer="0.31496062992125984"/>
  <pageSetup paperSize="9" scale="67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workbookViewId="0">
      <selection activeCell="AG20" sqref="AG20"/>
    </sheetView>
  </sheetViews>
  <sheetFormatPr defaultRowHeight="12.75" x14ac:dyDescent="0.2"/>
  <cols>
    <col min="1" max="1" width="2.1406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6.85546875" customWidth="1"/>
    <col min="8" max="9" width="3.7109375" customWidth="1"/>
    <col min="10" max="10" width="3.42578125" customWidth="1"/>
    <col min="11" max="11" width="5.28515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.5703125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570312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116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92"/>
      <c r="V9" s="92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06" t="s">
        <v>17</v>
      </c>
      <c r="T11" s="306"/>
      <c r="U11" s="306"/>
      <c r="V11" s="306"/>
      <c r="W11" s="306"/>
      <c r="X11" s="306"/>
      <c r="Y11" s="306"/>
      <c r="Z11" s="306"/>
      <c r="AA11" s="306"/>
      <c r="AB11" s="5"/>
    </row>
    <row r="12" spans="1:28" ht="6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06"/>
      <c r="T12" s="306"/>
      <c r="U12" s="306"/>
      <c r="V12" s="306"/>
      <c r="W12" s="306"/>
      <c r="X12" s="306"/>
      <c r="Y12" s="306"/>
      <c r="Z12" s="306"/>
      <c r="AA12" s="306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68"/>
      <c r="Z14" s="71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85" t="s">
        <v>3</v>
      </c>
      <c r="D18" s="243" t="s">
        <v>63</v>
      </c>
      <c r="E18" s="243"/>
      <c r="F18" s="247">
        <f>'Налоговый регистр'!C15</f>
        <v>5111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5"/>
      <c r="T18" s="85" t="s">
        <v>5</v>
      </c>
      <c r="U18" s="16"/>
      <c r="V18" s="16"/>
      <c r="W18" s="87" t="s">
        <v>64</v>
      </c>
      <c r="X18" s="87"/>
      <c r="Y18" s="5"/>
      <c r="Z18" s="255">
        <f>'Налоговый регистр'!D15</f>
        <v>45280</v>
      </c>
      <c r="AA18" s="236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4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85" t="s">
        <v>6</v>
      </c>
      <c r="D20" s="243" t="s">
        <v>65</v>
      </c>
      <c r="E20" s="243"/>
      <c r="F20" s="243"/>
      <c r="G20" s="243"/>
      <c r="H20" s="255"/>
      <c r="I20" s="235"/>
      <c r="J20" s="235"/>
      <c r="K20" s="235"/>
      <c r="L20" s="235"/>
      <c r="M20" s="235"/>
      <c r="N20" s="236"/>
      <c r="O20" s="68"/>
      <c r="P20" s="256" t="s">
        <v>66</v>
      </c>
      <c r="Q20" s="256"/>
      <c r="R20" s="68"/>
      <c r="S20" s="255"/>
      <c r="T20" s="235"/>
      <c r="U20" s="235"/>
      <c r="V20" s="235"/>
      <c r="W20" s="236"/>
      <c r="X20" s="91"/>
      <c r="Y20" s="62" t="s">
        <v>4</v>
      </c>
      <c r="Z20" s="93" t="s">
        <v>159</v>
      </c>
      <c r="AA20" s="70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307" t="s">
        <v>67</v>
      </c>
      <c r="T21" s="307"/>
      <c r="U21" s="307"/>
      <c r="V21" s="307"/>
      <c r="W21" s="307"/>
      <c r="X21" s="308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251" t="s">
        <v>69</v>
      </c>
      <c r="E24" s="242"/>
      <c r="F24" s="242"/>
      <c r="G24" s="242"/>
      <c r="H24" s="252"/>
      <c r="I24" s="84"/>
      <c r="J24" s="84"/>
      <c r="K24" s="84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2"/>
      <c r="U24" s="5"/>
      <c r="V24" s="5"/>
      <c r="W24" s="10" t="s">
        <v>6</v>
      </c>
      <c r="X24" s="251" t="s">
        <v>72</v>
      </c>
      <c r="Y24" s="242"/>
      <c r="Z24" s="252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88" t="s">
        <v>74</v>
      </c>
      <c r="E26" s="86"/>
      <c r="F26" s="86"/>
      <c r="G26" s="86"/>
      <c r="H26" s="79" t="s">
        <v>161</v>
      </c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37" t="s">
        <v>79</v>
      </c>
      <c r="E30" s="237"/>
      <c r="F30" s="237"/>
      <c r="G30" s="237"/>
      <c r="H30" s="252" t="s">
        <v>80</v>
      </c>
      <c r="I30" s="252"/>
      <c r="J30" s="65">
        <v>2</v>
      </c>
      <c r="K30" s="12" t="s">
        <v>81</v>
      </c>
      <c r="L30" s="2"/>
      <c r="M30" s="5"/>
      <c r="N30" s="243" t="s">
        <v>82</v>
      </c>
      <c r="O30" s="243"/>
      <c r="P30" s="243"/>
      <c r="Q30" s="65">
        <v>11</v>
      </c>
      <c r="R30" s="5"/>
      <c r="S30" s="265" t="s">
        <v>83</v>
      </c>
      <c r="T30" s="265"/>
      <c r="U30" s="265"/>
      <c r="V30" s="89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37"/>
      <c r="E31" s="237"/>
      <c r="F31" s="237"/>
      <c r="G31" s="2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90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94" t="s">
        <v>87</v>
      </c>
      <c r="Q33" s="2"/>
      <c r="R33" s="5"/>
      <c r="S33" s="10" t="s">
        <v>4</v>
      </c>
      <c r="T33" s="94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>
        <f>'Расчет приложений'!H9</f>
        <v>8</v>
      </c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регистр'!G19</f>
        <v>2.8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>
        <f>T39-T43</f>
        <v>5.2</v>
      </c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300">
        <f>'Налоговый регистр'!H19</f>
        <v>44304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регистр'!I18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09">
        <f>Y52*AA54</f>
        <v>88608</v>
      </c>
      <c r="Y56" s="310"/>
      <c r="Z56" s="310"/>
      <c r="AA56" s="31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248102.39999999999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0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D30:G31"/>
    <mergeCell ref="H30:I30"/>
    <mergeCell ref="N30:P30"/>
    <mergeCell ref="S30:U31"/>
    <mergeCell ref="W30:Y30"/>
    <mergeCell ref="D20:G20"/>
    <mergeCell ref="H20:N20"/>
    <mergeCell ref="P20:Q20"/>
    <mergeCell ref="S20:W20"/>
    <mergeCell ref="H21:N21"/>
    <mergeCell ref="S21:X21"/>
    <mergeCell ref="S11:AA12"/>
    <mergeCell ref="D14:S14"/>
    <mergeCell ref="T14:W14"/>
    <mergeCell ref="D16:S16"/>
    <mergeCell ref="D18:E18"/>
    <mergeCell ref="F18:R18"/>
    <mergeCell ref="Z18:AA18"/>
    <mergeCell ref="D9:E9"/>
    <mergeCell ref="F9:M9"/>
    <mergeCell ref="S9:T9"/>
    <mergeCell ref="W9:AA9"/>
    <mergeCell ref="B2:X2"/>
    <mergeCell ref="Y2:AA2"/>
    <mergeCell ref="B3:X3"/>
    <mergeCell ref="X4:Z4"/>
    <mergeCell ref="B7:AA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J19" sqref="AJ19"/>
    </sheetView>
  </sheetViews>
  <sheetFormatPr defaultRowHeight="12.75" x14ac:dyDescent="0.2"/>
  <cols>
    <col min="1" max="1" width="2.285156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7.28515625" customWidth="1"/>
    <col min="8" max="9" width="3.7109375" customWidth="1"/>
    <col min="10" max="10" width="3.42578125" customWidth="1"/>
    <col min="11" max="11" width="5.28515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570312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115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37" t="s">
        <v>17</v>
      </c>
      <c r="T11" s="237"/>
      <c r="U11" s="237"/>
      <c r="V11" s="237"/>
      <c r="W11" s="237"/>
      <c r="X11" s="237"/>
      <c r="Y11" s="238"/>
      <c r="Z11" s="5"/>
      <c r="AA11" s="5"/>
      <c r="AB11" s="5"/>
    </row>
    <row r="12" spans="1:28" ht="18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38"/>
      <c r="T12" s="238"/>
      <c r="U12" s="238"/>
      <c r="V12" s="238"/>
      <c r="W12" s="238"/>
      <c r="X12" s="238"/>
      <c r="Y12" s="238"/>
      <c r="Z12" s="5"/>
      <c r="AA12" s="5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80"/>
      <c r="Z14" s="81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303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5"/>
      <c r="S18" s="5"/>
      <c r="T18" s="11" t="s">
        <v>5</v>
      </c>
      <c r="U18" s="16"/>
      <c r="V18" s="16"/>
      <c r="W18" s="248" t="s">
        <v>64</v>
      </c>
      <c r="X18" s="248"/>
      <c r="Y18" s="5"/>
      <c r="Z18" s="315"/>
      <c r="AA18" s="305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315"/>
      <c r="I20" s="304"/>
      <c r="J20" s="304"/>
      <c r="K20" s="304"/>
      <c r="L20" s="304"/>
      <c r="M20" s="304"/>
      <c r="N20" s="305"/>
      <c r="O20" s="5"/>
      <c r="P20" s="243" t="s">
        <v>66</v>
      </c>
      <c r="Q20" s="243"/>
      <c r="R20" s="5"/>
      <c r="S20" s="315"/>
      <c r="T20" s="304"/>
      <c r="U20" s="304"/>
      <c r="V20" s="304"/>
      <c r="W20" s="305"/>
      <c r="X20" s="1"/>
      <c r="Y20" s="62" t="s">
        <v>4</v>
      </c>
      <c r="Z20" s="61" t="s">
        <v>159</v>
      </c>
      <c r="AA20" s="63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258" t="s">
        <v>67</v>
      </c>
      <c r="T21" s="258"/>
      <c r="U21" s="258"/>
      <c r="V21" s="258"/>
      <c r="W21" s="258"/>
      <c r="X21" s="259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316" t="s">
        <v>69</v>
      </c>
      <c r="E24" s="317"/>
      <c r="F24" s="317"/>
      <c r="G24" s="317"/>
      <c r="H24" s="318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65" t="s">
        <v>161</v>
      </c>
      <c r="U24" s="5"/>
      <c r="V24" s="5"/>
      <c r="W24" s="10" t="s">
        <v>6</v>
      </c>
      <c r="X24" s="316" t="s">
        <v>72</v>
      </c>
      <c r="Y24" s="317"/>
      <c r="Z24" s="318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19"/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306" t="s">
        <v>79</v>
      </c>
      <c r="E30" s="306"/>
      <c r="F30" s="306"/>
      <c r="G30" s="306"/>
      <c r="H30" s="252" t="s">
        <v>80</v>
      </c>
      <c r="I30" s="252"/>
      <c r="J30" s="65">
        <v>4</v>
      </c>
      <c r="K30" s="12" t="s">
        <v>81</v>
      </c>
      <c r="L30" s="2"/>
      <c r="M30" s="5"/>
      <c r="N30" s="243" t="s">
        <v>82</v>
      </c>
      <c r="O30" s="243"/>
      <c r="P30" s="243"/>
      <c r="Q30" s="65">
        <v>2</v>
      </c>
      <c r="R30" s="5"/>
      <c r="S30" s="265" t="s">
        <v>83</v>
      </c>
      <c r="T30" s="265"/>
      <c r="U30" s="265"/>
      <c r="V30" s="23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306"/>
      <c r="E31" s="306"/>
      <c r="F31" s="306"/>
      <c r="G31" s="30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2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/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165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регистр'!G20</f>
        <v>4.96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167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/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284">
        <f>'Налоговый регистр'!H20</f>
        <v>1661.4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регистр'!I20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19">
        <f>Y52*AA54</f>
        <v>3322.8</v>
      </c>
      <c r="Y56" s="320"/>
      <c r="Z56" s="320"/>
      <c r="AA56" s="32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16481.088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1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D30:G31"/>
    <mergeCell ref="H30:I30"/>
    <mergeCell ref="N30:P30"/>
    <mergeCell ref="S30:U31"/>
    <mergeCell ref="W30:Y30"/>
    <mergeCell ref="Z18:AA18"/>
    <mergeCell ref="D20:G20"/>
    <mergeCell ref="H20:N20"/>
    <mergeCell ref="P20:Q20"/>
    <mergeCell ref="S20:W20"/>
    <mergeCell ref="H21:N21"/>
    <mergeCell ref="S21:X21"/>
    <mergeCell ref="S11:Y12"/>
    <mergeCell ref="D14:S14"/>
    <mergeCell ref="T14:W14"/>
    <mergeCell ref="D16:S16"/>
    <mergeCell ref="D18:E18"/>
    <mergeCell ref="F18:R18"/>
    <mergeCell ref="W18:X18"/>
    <mergeCell ref="D9:E9"/>
    <mergeCell ref="F9:M9"/>
    <mergeCell ref="S9:T9"/>
    <mergeCell ref="W9:AA9"/>
    <mergeCell ref="B2:X2"/>
    <mergeCell ref="Y2:AA2"/>
    <mergeCell ref="B3:X3"/>
    <mergeCell ref="X4:Z4"/>
    <mergeCell ref="B7:AA7"/>
  </mergeCells>
  <pageMargins left="0.23622047244094491" right="0.23622047244094491" top="0.74803149606299213" bottom="0.74803149606299213" header="0.31496062992125984" footer="0.31496062992125984"/>
  <pageSetup paperSize="9" scale="66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workbookViewId="0">
      <selection activeCell="AK24" sqref="AK24"/>
    </sheetView>
  </sheetViews>
  <sheetFormatPr defaultRowHeight="12.75" x14ac:dyDescent="0.2"/>
  <cols>
    <col min="1" max="1" width="2.28515625" customWidth="1"/>
    <col min="2" max="2" width="3.7109375" customWidth="1"/>
    <col min="3" max="3" width="3.42578125" customWidth="1"/>
    <col min="4" max="4" width="5.28515625" customWidth="1"/>
    <col min="5" max="5" width="8" customWidth="1"/>
    <col min="6" max="6" width="4" customWidth="1"/>
    <col min="7" max="7" width="7" customWidth="1"/>
    <col min="8" max="9" width="3.7109375" customWidth="1"/>
    <col min="10" max="10" width="3.42578125" customWidth="1"/>
    <col min="11" max="11" width="6.28515625" customWidth="1"/>
    <col min="12" max="12" width="3.85546875" customWidth="1"/>
    <col min="13" max="14" width="3.7109375" customWidth="1"/>
    <col min="15" max="15" width="4" customWidth="1"/>
    <col min="16" max="16" width="3.28515625" customWidth="1"/>
    <col min="17" max="17" width="3.7109375" customWidth="1"/>
    <col min="18" max="18" width="3.42578125" customWidth="1"/>
    <col min="19" max="19" width="4" customWidth="1"/>
    <col min="20" max="20" width="4.140625" customWidth="1"/>
    <col min="21" max="22" width="3.28515625" customWidth="1"/>
    <col min="23" max="23" width="3.7109375" customWidth="1"/>
    <col min="24" max="24" width="8.140625" customWidth="1"/>
    <col min="25" max="25" width="3.85546875" customWidth="1"/>
    <col min="26" max="26" width="7.7109375" customWidth="1"/>
    <col min="27" max="27" width="6.140625" customWidth="1"/>
    <col min="28" max="28" width="2.7109375" customWidth="1"/>
  </cols>
  <sheetData>
    <row r="1" spans="1:28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A2" s="5"/>
      <c r="B2" s="227" t="s">
        <v>56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 t="s">
        <v>57</v>
      </c>
      <c r="Z2" s="228"/>
      <c r="AA2" s="228"/>
      <c r="AB2" s="5"/>
    </row>
    <row r="3" spans="1:28" ht="13.5" thickBot="1" x14ac:dyDescent="0.25">
      <c r="A3" s="5"/>
      <c r="B3" s="229" t="s">
        <v>58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5"/>
      <c r="Z3" s="5"/>
      <c r="AA3" s="5"/>
      <c r="AB3" s="5"/>
    </row>
    <row r="4" spans="1:28" ht="22.1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230" t="s">
        <v>59</v>
      </c>
      <c r="Y4" s="230"/>
      <c r="Z4" s="230"/>
      <c r="AA4" s="26" t="s">
        <v>208</v>
      </c>
      <c r="AB4" s="5"/>
    </row>
    <row r="5" spans="1:28" ht="9" customHeight="1" thickBot="1" x14ac:dyDescent="0.25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6.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9.149999999999999" customHeight="1" x14ac:dyDescent="0.25">
      <c r="A7" s="5"/>
      <c r="B7" s="231" t="s">
        <v>60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5"/>
    </row>
    <row r="8" spans="1:28" ht="8.4499999999999993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21" customHeight="1" thickBot="1" x14ac:dyDescent="0.25">
      <c r="A9" s="5"/>
      <c r="B9" s="4">
        <v>1</v>
      </c>
      <c r="C9" s="5"/>
      <c r="D9" s="233" t="s">
        <v>1</v>
      </c>
      <c r="E9" s="233"/>
      <c r="F9" s="234" t="s">
        <v>181</v>
      </c>
      <c r="G9" s="235"/>
      <c r="H9" s="235"/>
      <c r="I9" s="235"/>
      <c r="J9" s="235"/>
      <c r="K9" s="235"/>
      <c r="L9" s="235"/>
      <c r="M9" s="236"/>
      <c r="N9" s="5"/>
      <c r="O9" s="5"/>
      <c r="P9" s="5"/>
      <c r="Q9" s="4">
        <v>2</v>
      </c>
      <c r="R9" s="5"/>
      <c r="S9" s="233" t="s">
        <v>13</v>
      </c>
      <c r="T9" s="233"/>
      <c r="U9" s="15"/>
      <c r="V9" s="15"/>
      <c r="W9" s="239"/>
      <c r="X9" s="240"/>
      <c r="Y9" s="240"/>
      <c r="Z9" s="240"/>
      <c r="AA9" s="241"/>
      <c r="AB9" s="5"/>
    </row>
    <row r="10" spans="1:28" ht="5.4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2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06" t="s">
        <v>17</v>
      </c>
      <c r="T11" s="306"/>
      <c r="U11" s="306"/>
      <c r="V11" s="306"/>
      <c r="W11" s="306"/>
      <c r="X11" s="306"/>
      <c r="Y11" s="306"/>
      <c r="Z11" s="306"/>
      <c r="AA11" s="306"/>
      <c r="AB11" s="5"/>
    </row>
    <row r="12" spans="1:28" ht="8.2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06"/>
      <c r="T12" s="306"/>
      <c r="U12" s="306"/>
      <c r="V12" s="306"/>
      <c r="W12" s="306"/>
      <c r="X12" s="306"/>
      <c r="Y12" s="306"/>
      <c r="Z12" s="306"/>
      <c r="AA12" s="306"/>
      <c r="AB12" s="5"/>
    </row>
    <row r="13" spans="1:28" ht="7.9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21" customHeight="1" thickBot="1" x14ac:dyDescent="0.25">
      <c r="A14" s="5"/>
      <c r="B14" s="4">
        <v>3</v>
      </c>
      <c r="C14" s="5"/>
      <c r="D14" s="242" t="s">
        <v>61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3" t="s">
        <v>19</v>
      </c>
      <c r="U14" s="243"/>
      <c r="V14" s="243"/>
      <c r="W14" s="244"/>
      <c r="X14" s="65">
        <f>'870.00'!O7</f>
        <v>1</v>
      </c>
      <c r="Y14" s="68"/>
      <c r="Z14" s="71" t="s">
        <v>2</v>
      </c>
      <c r="AA14" s="69">
        <f>'870.00'!R7</f>
        <v>2024</v>
      </c>
      <c r="AB14" s="5"/>
    </row>
    <row r="15" spans="1:28" ht="9.6" customHeight="1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45" customHeight="1" thickBot="1" x14ac:dyDescent="0.25">
      <c r="A16" s="5"/>
      <c r="B16" s="4">
        <v>4</v>
      </c>
      <c r="C16" s="7"/>
      <c r="D16" s="245" t="s">
        <v>62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5"/>
      <c r="U16" s="5"/>
      <c r="V16" s="5"/>
      <c r="W16" s="5"/>
      <c r="X16" s="5"/>
      <c r="Y16" s="5"/>
      <c r="Z16" s="5"/>
      <c r="AA16" s="5"/>
      <c r="AB16" s="5"/>
    </row>
    <row r="17" spans="1:28" ht="9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1.6" customHeight="1" thickBot="1" x14ac:dyDescent="0.25">
      <c r="A18" s="5"/>
      <c r="B18" s="5"/>
      <c r="C18" s="11" t="s">
        <v>3</v>
      </c>
      <c r="D18" s="243" t="s">
        <v>63</v>
      </c>
      <c r="E18" s="243"/>
      <c r="F18" s="303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5"/>
      <c r="S18" s="5"/>
      <c r="T18" s="11" t="s">
        <v>5</v>
      </c>
      <c r="U18" s="16"/>
      <c r="V18" s="16"/>
      <c r="W18" s="248" t="s">
        <v>64</v>
      </c>
      <c r="X18" s="248"/>
      <c r="Y18" s="5"/>
      <c r="Z18" s="315"/>
      <c r="AA18" s="305"/>
      <c r="AB18" s="5"/>
    </row>
    <row r="19" spans="1:28" ht="9.6" customHeight="1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</row>
    <row r="20" spans="1:28" ht="19.899999999999999" customHeight="1" thickBot="1" x14ac:dyDescent="0.25">
      <c r="A20" s="5"/>
      <c r="B20" s="5"/>
      <c r="C20" s="11" t="s">
        <v>6</v>
      </c>
      <c r="D20" s="243" t="s">
        <v>65</v>
      </c>
      <c r="E20" s="243"/>
      <c r="F20" s="243"/>
      <c r="G20" s="243"/>
      <c r="H20" s="315"/>
      <c r="I20" s="304"/>
      <c r="J20" s="304"/>
      <c r="K20" s="304"/>
      <c r="L20" s="304"/>
      <c r="M20" s="304"/>
      <c r="N20" s="305"/>
      <c r="O20" s="5"/>
      <c r="P20" s="243" t="s">
        <v>66</v>
      </c>
      <c r="Q20" s="243"/>
      <c r="R20" s="5"/>
      <c r="S20" s="315"/>
      <c r="T20" s="304"/>
      <c r="U20" s="304"/>
      <c r="V20" s="304"/>
      <c r="W20" s="305"/>
      <c r="X20" s="1"/>
      <c r="Y20" s="62" t="s">
        <v>4</v>
      </c>
      <c r="Z20" s="61" t="s">
        <v>159</v>
      </c>
      <c r="AA20" s="63"/>
      <c r="AB20" s="5"/>
    </row>
    <row r="21" spans="1:28" ht="13.5" thickBot="1" x14ac:dyDescent="0.25">
      <c r="A21" s="5"/>
      <c r="B21" s="5"/>
      <c r="C21" s="5"/>
      <c r="D21" s="5"/>
      <c r="E21" s="5"/>
      <c r="F21" s="5"/>
      <c r="G21" s="5"/>
      <c r="H21" s="257" t="s">
        <v>67</v>
      </c>
      <c r="I21" s="257"/>
      <c r="J21" s="257"/>
      <c r="K21" s="257"/>
      <c r="L21" s="257"/>
      <c r="M21" s="257"/>
      <c r="N21" s="257"/>
      <c r="O21" s="5"/>
      <c r="P21" s="5"/>
      <c r="Q21" s="5"/>
      <c r="R21" s="5"/>
      <c r="S21" s="307" t="s">
        <v>67</v>
      </c>
      <c r="T21" s="307"/>
      <c r="U21" s="307"/>
      <c r="V21" s="307"/>
      <c r="W21" s="307"/>
      <c r="X21" s="308"/>
      <c r="Y21" s="5"/>
      <c r="Z21" s="5"/>
      <c r="AA21" s="5"/>
      <c r="AB21" s="5"/>
    </row>
    <row r="22" spans="1:28" ht="22.9" customHeight="1" thickBot="1" x14ac:dyDescent="0.25">
      <c r="A22" s="5"/>
      <c r="B22" s="4">
        <v>5</v>
      </c>
      <c r="C22" s="249" t="s">
        <v>68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5"/>
      <c r="Y22" s="5"/>
      <c r="Z22" s="5"/>
      <c r="AA22" s="5"/>
      <c r="AB22" s="5"/>
    </row>
    <row r="23" spans="1:28" ht="8.4499999999999993" customHeight="1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24" customHeight="1" thickBot="1" x14ac:dyDescent="0.25">
      <c r="A24" s="5"/>
      <c r="B24" s="5"/>
      <c r="C24" s="10" t="s">
        <v>3</v>
      </c>
      <c r="D24" s="316" t="s">
        <v>69</v>
      </c>
      <c r="E24" s="317"/>
      <c r="F24" s="317"/>
      <c r="G24" s="317"/>
      <c r="H24" s="318"/>
      <c r="I24" s="9"/>
      <c r="J24" s="9"/>
      <c r="K24" s="9"/>
      <c r="L24" s="10" t="s">
        <v>70</v>
      </c>
      <c r="M24" s="253" t="s">
        <v>71</v>
      </c>
      <c r="N24" s="254"/>
      <c r="O24" s="254"/>
      <c r="P24" s="254"/>
      <c r="Q24" s="254"/>
      <c r="R24" s="254"/>
      <c r="S24" s="254"/>
      <c r="T24" s="82" t="s">
        <v>161</v>
      </c>
      <c r="U24" s="5"/>
      <c r="V24" s="5"/>
      <c r="W24" s="10" t="s">
        <v>6</v>
      </c>
      <c r="X24" s="316" t="s">
        <v>72</v>
      </c>
      <c r="Y24" s="317"/>
      <c r="Z24" s="318"/>
      <c r="AA24" s="2"/>
      <c r="AB24" s="5"/>
    </row>
    <row r="25" spans="1:28" ht="8.4499999999999993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22.9" customHeight="1" thickBot="1" x14ac:dyDescent="0.25">
      <c r="A26" s="5"/>
      <c r="B26" s="5"/>
      <c r="C26" s="10" t="s">
        <v>73</v>
      </c>
      <c r="D26" s="17" t="s">
        <v>74</v>
      </c>
      <c r="E26" s="18"/>
      <c r="F26" s="18"/>
      <c r="G26" s="18"/>
      <c r="H26" s="19"/>
      <c r="I26" s="20"/>
      <c r="J26" s="20"/>
      <c r="K26" s="20"/>
      <c r="L26" s="10" t="s">
        <v>5</v>
      </c>
      <c r="M26" s="251" t="s">
        <v>75</v>
      </c>
      <c r="N26" s="242"/>
      <c r="O26" s="242"/>
      <c r="P26" s="242"/>
      <c r="Q26" s="242"/>
      <c r="R26" s="242"/>
      <c r="S26" s="242"/>
      <c r="T26" s="2"/>
      <c r="U26" s="5"/>
      <c r="V26" s="5"/>
      <c r="W26" s="5"/>
      <c r="X26" s="5"/>
      <c r="Y26" s="5"/>
      <c r="Z26" s="5"/>
      <c r="AA26" s="5"/>
      <c r="AB26" s="5"/>
    </row>
    <row r="27" spans="1:28" ht="13.5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24" customHeight="1" thickBot="1" x14ac:dyDescent="0.25">
      <c r="A28" s="5"/>
      <c r="B28" s="5"/>
      <c r="C28" s="10" t="s">
        <v>76</v>
      </c>
      <c r="D28" s="260" t="s">
        <v>77</v>
      </c>
      <c r="E28" s="261"/>
      <c r="F28" s="261"/>
      <c r="G28" s="261"/>
      <c r="H28" s="2"/>
      <c r="I28" s="7"/>
      <c r="J28" s="5"/>
      <c r="K28" s="5"/>
      <c r="L28" s="10" t="s">
        <v>4</v>
      </c>
      <c r="M28" s="262" t="s">
        <v>78</v>
      </c>
      <c r="N28" s="263"/>
      <c r="O28" s="263"/>
      <c r="P28" s="263"/>
      <c r="Q28" s="263"/>
      <c r="R28" s="263"/>
      <c r="S28" s="263"/>
      <c r="T28" s="2"/>
      <c r="U28" s="5"/>
      <c r="V28" s="5"/>
      <c r="W28" s="5"/>
      <c r="X28" s="5"/>
      <c r="Y28" s="5"/>
      <c r="Z28" s="5"/>
      <c r="AA28" s="5"/>
      <c r="AB28" s="5"/>
    </row>
    <row r="29" spans="1:28" ht="9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22.9" customHeight="1" thickBot="1" x14ac:dyDescent="0.25">
      <c r="A30" s="5"/>
      <c r="B30" s="4">
        <v>6</v>
      </c>
      <c r="C30" s="21"/>
      <c r="D30" s="237" t="s">
        <v>79</v>
      </c>
      <c r="E30" s="237"/>
      <c r="F30" s="237"/>
      <c r="G30" s="237"/>
      <c r="H30" s="252" t="s">
        <v>80</v>
      </c>
      <c r="I30" s="252"/>
      <c r="J30" s="65">
        <v>2</v>
      </c>
      <c r="K30" s="12" t="s">
        <v>81</v>
      </c>
      <c r="L30" s="2"/>
      <c r="M30" s="5"/>
      <c r="N30" s="243" t="s">
        <v>82</v>
      </c>
      <c r="O30" s="243"/>
      <c r="P30" s="243"/>
      <c r="Q30" s="65">
        <f>1</f>
        <v>1</v>
      </c>
      <c r="R30" s="5"/>
      <c r="S30" s="265" t="s">
        <v>83</v>
      </c>
      <c r="T30" s="265"/>
      <c r="U30" s="265"/>
      <c r="V30" s="23"/>
      <c r="W30" s="239"/>
      <c r="X30" s="240"/>
      <c r="Y30" s="241"/>
      <c r="Z30" s="5"/>
      <c r="AA30" s="5"/>
      <c r="AB30" s="5"/>
    </row>
    <row r="31" spans="1:28" ht="20.45" customHeight="1" thickBot="1" x14ac:dyDescent="0.25">
      <c r="A31" s="5"/>
      <c r="B31" s="5"/>
      <c r="C31" s="5"/>
      <c r="D31" s="237"/>
      <c r="E31" s="237"/>
      <c r="F31" s="237"/>
      <c r="G31" s="23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266"/>
      <c r="T31" s="266"/>
      <c r="U31" s="266"/>
      <c r="V31" s="24"/>
      <c r="W31" s="5"/>
      <c r="X31" s="5"/>
      <c r="Y31" s="5"/>
      <c r="Z31" s="5"/>
      <c r="AA31" s="5"/>
      <c r="AB31" s="5"/>
    </row>
    <row r="32" spans="1:28" ht="18" customHeight="1" thickBot="1" x14ac:dyDescent="0.25">
      <c r="A32" s="5"/>
      <c r="B32" s="4">
        <v>7</v>
      </c>
      <c r="C32" s="5"/>
      <c r="D32" s="267" t="s">
        <v>84</v>
      </c>
      <c r="E32" s="267"/>
      <c r="F32" s="267"/>
      <c r="G32" s="267"/>
      <c r="H32" s="267"/>
      <c r="I32" s="26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9.149999999999999" customHeight="1" thickBot="1" x14ac:dyDescent="0.25">
      <c r="A33" s="5"/>
      <c r="B33" s="5"/>
      <c r="C33" s="5"/>
      <c r="D33" s="267" t="s">
        <v>85</v>
      </c>
      <c r="E33" s="267"/>
      <c r="F33" s="267"/>
      <c r="G33" s="267"/>
      <c r="H33" s="267"/>
      <c r="I33" s="267"/>
      <c r="J33" s="10" t="s">
        <v>3</v>
      </c>
      <c r="K33" s="249" t="s">
        <v>86</v>
      </c>
      <c r="L33" s="268"/>
      <c r="M33" s="65" t="s">
        <v>36</v>
      </c>
      <c r="N33" s="5"/>
      <c r="O33" s="10" t="s">
        <v>5</v>
      </c>
      <c r="P33" s="6" t="s">
        <v>87</v>
      </c>
      <c r="Q33" s="2"/>
      <c r="R33" s="5"/>
      <c r="S33" s="10" t="s">
        <v>4</v>
      </c>
      <c r="T33" s="6" t="s">
        <v>88</v>
      </c>
      <c r="U33" s="2"/>
      <c r="V33" s="7"/>
      <c r="W33" s="10" t="s">
        <v>6</v>
      </c>
      <c r="X33" s="269" t="s">
        <v>89</v>
      </c>
      <c r="Y33" s="270"/>
      <c r="Z33" s="2"/>
      <c r="AA33" s="5"/>
      <c r="AB33" s="5"/>
    </row>
    <row r="34" spans="1:28" ht="9.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600000000000001" customHeight="1" x14ac:dyDescent="0.2">
      <c r="A35" s="5"/>
      <c r="B35" s="274" t="s">
        <v>90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5"/>
    </row>
    <row r="36" spans="1:28" ht="6.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2.6" customHeight="1" x14ac:dyDescent="0.2">
      <c r="A37" s="5"/>
      <c r="B37" s="242" t="s">
        <v>9</v>
      </c>
      <c r="C37" s="242"/>
      <c r="D37" s="242"/>
      <c r="E37" s="242" t="s">
        <v>41</v>
      </c>
      <c r="F37" s="242"/>
      <c r="G37" s="242"/>
      <c r="H37" s="242"/>
      <c r="I37" s="242"/>
      <c r="J37" s="5"/>
      <c r="K37" s="5"/>
      <c r="L37" s="5"/>
      <c r="M37" s="5"/>
      <c r="N37" s="5"/>
      <c r="O37" s="5"/>
      <c r="P37" s="243" t="s">
        <v>91</v>
      </c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8"/>
    </row>
    <row r="38" spans="1:28" ht="7.15" customHeight="1" thickBo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600000000000001" customHeight="1" thickBot="1" x14ac:dyDescent="0.25">
      <c r="A39" s="5"/>
      <c r="B39" s="276" t="s">
        <v>92</v>
      </c>
      <c r="C39" s="277"/>
      <c r="D39" s="278"/>
      <c r="E39" s="271" t="s">
        <v>166</v>
      </c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5"/>
      <c r="T39" s="239"/>
      <c r="U39" s="240"/>
      <c r="V39" s="240"/>
      <c r="W39" s="240"/>
      <c r="X39" s="240"/>
      <c r="Y39" s="240"/>
      <c r="Z39" s="240"/>
      <c r="AA39" s="241"/>
      <c r="AB39" s="5"/>
    </row>
    <row r="40" spans="1:28" ht="13.5" thickBo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23.45" customHeight="1" thickBot="1" x14ac:dyDescent="0.25">
      <c r="A41" s="5"/>
      <c r="B41" s="276" t="s">
        <v>93</v>
      </c>
      <c r="C41" s="277"/>
      <c r="D41" s="278"/>
      <c r="E41" s="282" t="s">
        <v>164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5"/>
      <c r="T41" s="239"/>
      <c r="U41" s="240"/>
      <c r="V41" s="240"/>
      <c r="W41" s="240"/>
      <c r="X41" s="240"/>
      <c r="Y41" s="240"/>
      <c r="Z41" s="240"/>
      <c r="AA41" s="241"/>
      <c r="AB41" s="5"/>
    </row>
    <row r="42" spans="1:28" ht="13.5" thickBo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24.6" customHeight="1" thickBot="1" x14ac:dyDescent="0.25">
      <c r="A43" s="5"/>
      <c r="B43" s="276" t="s">
        <v>94</v>
      </c>
      <c r="C43" s="277"/>
      <c r="D43" s="278"/>
      <c r="E43" s="282" t="s">
        <v>178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5"/>
      <c r="T43" s="239">
        <f>'Налоговый регистр'!G21</f>
        <v>5.74</v>
      </c>
      <c r="U43" s="240"/>
      <c r="V43" s="240"/>
      <c r="W43" s="240"/>
      <c r="X43" s="240"/>
      <c r="Y43" s="240"/>
      <c r="Z43" s="240"/>
      <c r="AA43" s="241"/>
      <c r="AB43" s="5"/>
    </row>
    <row r="44" spans="1:28" ht="13.5" thickBo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24.6" customHeight="1" thickBot="1" x14ac:dyDescent="0.25">
      <c r="A45" s="5"/>
      <c r="B45" s="276" t="s">
        <v>95</v>
      </c>
      <c r="C45" s="277"/>
      <c r="D45" s="278"/>
      <c r="E45" s="282" t="s">
        <v>168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5"/>
      <c r="T45" s="239"/>
      <c r="U45" s="240"/>
      <c r="V45" s="240"/>
      <c r="W45" s="240"/>
      <c r="X45" s="240"/>
      <c r="Y45" s="240"/>
      <c r="Z45" s="240"/>
      <c r="AA45" s="241"/>
      <c r="AB45" s="5"/>
    </row>
    <row r="46" spans="1:28" ht="13.5" thickBo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149999999999999" customHeight="1" thickBot="1" x14ac:dyDescent="0.25">
      <c r="A47" s="5"/>
      <c r="B47" s="276" t="s">
        <v>96</v>
      </c>
      <c r="C47" s="277"/>
      <c r="D47" s="278"/>
      <c r="E47" s="282" t="s">
        <v>169</v>
      </c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5"/>
      <c r="T47" s="239"/>
      <c r="U47" s="240"/>
      <c r="V47" s="240"/>
      <c r="W47" s="240"/>
      <c r="X47" s="240"/>
      <c r="Y47" s="240"/>
      <c r="Z47" s="240"/>
      <c r="AA47" s="241"/>
      <c r="AB47" s="5"/>
    </row>
    <row r="48" spans="1:2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" customHeight="1" x14ac:dyDescent="0.2">
      <c r="A49" s="5"/>
      <c r="B49" s="279" t="s">
        <v>97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5"/>
    </row>
    <row r="50" spans="1:28" ht="9.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3.5" thickBot="1" x14ac:dyDescent="0.25">
      <c r="A51" s="5"/>
      <c r="B51" s="242" t="s">
        <v>9</v>
      </c>
      <c r="C51" s="242"/>
      <c r="D51" s="242"/>
      <c r="E51" s="281" t="s">
        <v>41</v>
      </c>
      <c r="F51" s="281"/>
      <c r="G51" s="281"/>
      <c r="H51" s="281"/>
      <c r="I51" s="28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287" t="s">
        <v>99</v>
      </c>
      <c r="X51" s="288"/>
      <c r="Y51" s="288"/>
      <c r="Z51" s="288"/>
      <c r="AA51" s="288"/>
      <c r="AB51" s="5"/>
    </row>
    <row r="52" spans="1:28" ht="18" customHeight="1" thickBot="1" x14ac:dyDescent="0.25">
      <c r="A52" s="5"/>
      <c r="B52" s="276" t="s">
        <v>98</v>
      </c>
      <c r="C52" s="277"/>
      <c r="D52" s="278"/>
      <c r="E52" s="296" t="s">
        <v>170</v>
      </c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5"/>
      <c r="Y52" s="284">
        <f>'Налоговый регистр'!H21</f>
        <v>1218.3599999999999</v>
      </c>
      <c r="Z52" s="240"/>
      <c r="AA52" s="241"/>
      <c r="AB52" s="5"/>
    </row>
    <row r="53" spans="1:28" ht="7.15" customHeight="1" thickBo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25.15" customHeight="1" thickBot="1" x14ac:dyDescent="0.25">
      <c r="A54" s="5"/>
      <c r="B54" s="276" t="s">
        <v>100</v>
      </c>
      <c r="C54" s="277"/>
      <c r="D54" s="278"/>
      <c r="E54" s="312" t="s">
        <v>171</v>
      </c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5"/>
      <c r="Y54" s="5"/>
      <c r="Z54" s="5"/>
      <c r="AA54" s="3">
        <f>'Налоговый регистр'!I21</f>
        <v>2</v>
      </c>
      <c r="AB54" s="5"/>
    </row>
    <row r="55" spans="1:28" ht="13.5" thickBo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24.6" customHeight="1" thickBot="1" x14ac:dyDescent="0.25">
      <c r="A56" s="5"/>
      <c r="B56" s="276" t="s">
        <v>101</v>
      </c>
      <c r="C56" s="277"/>
      <c r="D56" s="278"/>
      <c r="E56" s="299" t="s">
        <v>172</v>
      </c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97"/>
      <c r="X56" s="319">
        <f>Y52*AA54</f>
        <v>2436.7199999999998</v>
      </c>
      <c r="Y56" s="320"/>
      <c r="Z56" s="320"/>
      <c r="AA56" s="321"/>
      <c r="AB56" s="5"/>
    </row>
    <row r="57" spans="1:28" ht="8.4499999999999993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20.45" customHeight="1" x14ac:dyDescent="0.2">
      <c r="A58" s="5"/>
      <c r="B58" s="276" t="s">
        <v>102</v>
      </c>
      <c r="C58" s="277"/>
      <c r="D58" s="278"/>
      <c r="E58" s="296" t="s">
        <v>173</v>
      </c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5"/>
    </row>
    <row r="59" spans="1:28" ht="13.5" thickBot="1" x14ac:dyDescent="0.25">
      <c r="A59" s="5"/>
      <c r="B59" s="5"/>
      <c r="C59" s="5"/>
      <c r="D59" s="5"/>
      <c r="E59" s="252" t="s">
        <v>174</v>
      </c>
      <c r="F59" s="252"/>
      <c r="G59" s="252"/>
      <c r="H59" s="252"/>
      <c r="I59" s="252"/>
      <c r="J59" s="252"/>
      <c r="K59" s="252"/>
      <c r="L59" s="252"/>
      <c r="M59" s="252"/>
      <c r="N59" s="2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21.6" customHeight="1" thickBot="1" x14ac:dyDescent="0.25">
      <c r="A60" s="5"/>
      <c r="B60" s="5"/>
      <c r="C60" s="10" t="s">
        <v>3</v>
      </c>
      <c r="D60" s="298" t="s">
        <v>103</v>
      </c>
      <c r="E60" s="267"/>
      <c r="F60" s="2"/>
      <c r="G60" s="5"/>
      <c r="H60" s="10" t="s">
        <v>5</v>
      </c>
      <c r="I60" s="298" t="s">
        <v>104</v>
      </c>
      <c r="J60" s="267"/>
      <c r="K60" s="267"/>
      <c r="L60" s="2"/>
      <c r="M60" s="5"/>
      <c r="N60" s="10" t="s">
        <v>4</v>
      </c>
      <c r="O60" s="298" t="s">
        <v>105</v>
      </c>
      <c r="P60" s="267"/>
      <c r="Q60" s="267"/>
      <c r="R60" s="252"/>
      <c r="S60" s="2"/>
      <c r="T60" s="5"/>
      <c r="U60" s="10" t="s">
        <v>6</v>
      </c>
      <c r="V60" s="298" t="s">
        <v>106</v>
      </c>
      <c r="W60" s="267"/>
      <c r="X60" s="267"/>
      <c r="Y60" s="5"/>
      <c r="Z60" s="2"/>
      <c r="AA60" s="5"/>
      <c r="AB60" s="5"/>
    </row>
    <row r="61" spans="1:28" ht="9" customHeight="1" thickBo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24" customHeight="1" thickBot="1" x14ac:dyDescent="0.25">
      <c r="A62" s="5"/>
      <c r="B62" s="276" t="s">
        <v>107</v>
      </c>
      <c r="C62" s="277"/>
      <c r="D62" s="278"/>
      <c r="E62" s="299" t="s">
        <v>175</v>
      </c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5"/>
      <c r="X62" s="293"/>
      <c r="Y62" s="294"/>
      <c r="Z62" s="294"/>
      <c r="AA62" s="295"/>
      <c r="AB62" s="5"/>
    </row>
    <row r="63" spans="1:28" ht="16.899999999999999" customHeight="1" x14ac:dyDescent="0.2">
      <c r="A63" s="5"/>
      <c r="B63" s="5"/>
      <c r="C63" s="5"/>
      <c r="D63" s="5"/>
      <c r="E63" s="252" t="s">
        <v>108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5"/>
    </row>
    <row r="64" spans="1:28" ht="9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.899999999999999" customHeight="1" x14ac:dyDescent="0.2">
      <c r="A65" s="5"/>
      <c r="B65" s="279" t="s">
        <v>109</v>
      </c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5"/>
    </row>
    <row r="66" spans="1:28" ht="8.4499999999999993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3.5" thickBot="1" x14ac:dyDescent="0.25">
      <c r="A67" s="5"/>
      <c r="B67" s="242" t="s">
        <v>9</v>
      </c>
      <c r="C67" s="242"/>
      <c r="D67" s="242"/>
      <c r="E67" s="281" t="s">
        <v>41</v>
      </c>
      <c r="F67" s="281"/>
      <c r="G67" s="281"/>
      <c r="H67" s="281"/>
      <c r="I67" s="28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287" t="s">
        <v>160</v>
      </c>
      <c r="X67" s="288"/>
      <c r="Y67" s="288"/>
      <c r="Z67" s="288"/>
      <c r="AA67" s="288"/>
      <c r="AB67" s="5"/>
    </row>
    <row r="68" spans="1:28" ht="24" customHeight="1" thickBot="1" x14ac:dyDescent="0.25">
      <c r="A68" s="5"/>
      <c r="B68" s="276" t="s">
        <v>110</v>
      </c>
      <c r="C68" s="277"/>
      <c r="D68" s="278"/>
      <c r="E68" s="299" t="s">
        <v>176</v>
      </c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5"/>
      <c r="Y68" s="300">
        <f>X56*T43</f>
        <v>13986.772799999999</v>
      </c>
      <c r="Z68" s="301"/>
      <c r="AA68" s="302"/>
      <c r="AB68" s="5"/>
    </row>
    <row r="69" spans="1:28" ht="13.5" thickBo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23.45" customHeight="1" thickBot="1" x14ac:dyDescent="0.25">
      <c r="A70" s="5"/>
      <c r="B70" s="276" t="s">
        <v>111</v>
      </c>
      <c r="C70" s="277"/>
      <c r="D70" s="278"/>
      <c r="E70" s="299" t="s">
        <v>177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5"/>
      <c r="Y70" s="239"/>
      <c r="Z70" s="240"/>
      <c r="AA70" s="241"/>
      <c r="AB70" s="5"/>
    </row>
    <row r="71" spans="1:2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</sheetData>
  <mergeCells count="91">
    <mergeCell ref="B68:D68"/>
    <mergeCell ref="E68:W68"/>
    <mergeCell ref="Y68:AA68"/>
    <mergeCell ref="B70:D70"/>
    <mergeCell ref="E70:W70"/>
    <mergeCell ref="Y70:AA70"/>
    <mergeCell ref="B67:D67"/>
    <mergeCell ref="E67:I67"/>
    <mergeCell ref="W67:AA67"/>
    <mergeCell ref="B58:D58"/>
    <mergeCell ref="E58:AA58"/>
    <mergeCell ref="E59:N59"/>
    <mergeCell ref="D60:E60"/>
    <mergeCell ref="I60:K60"/>
    <mergeCell ref="O60:R60"/>
    <mergeCell ref="V60:X60"/>
    <mergeCell ref="B62:D62"/>
    <mergeCell ref="E62:V62"/>
    <mergeCell ref="X62:AA62"/>
    <mergeCell ref="E63:AA63"/>
    <mergeCell ref="B65:AA65"/>
    <mergeCell ref="B56:D56"/>
    <mergeCell ref="E56:W56"/>
    <mergeCell ref="X56:AA56"/>
    <mergeCell ref="B47:D47"/>
    <mergeCell ref="E47:R47"/>
    <mergeCell ref="T47:AA47"/>
    <mergeCell ref="B49:AA49"/>
    <mergeCell ref="B51:D51"/>
    <mergeCell ref="E51:I51"/>
    <mergeCell ref="W51:AA51"/>
    <mergeCell ref="B52:D52"/>
    <mergeCell ref="E52:W52"/>
    <mergeCell ref="Y52:AA52"/>
    <mergeCell ref="B54:D54"/>
    <mergeCell ref="E54:W54"/>
    <mergeCell ref="B43:D43"/>
    <mergeCell ref="E43:R43"/>
    <mergeCell ref="T43:AA43"/>
    <mergeCell ref="B45:D45"/>
    <mergeCell ref="E45:R45"/>
    <mergeCell ref="T45:AA45"/>
    <mergeCell ref="B39:D39"/>
    <mergeCell ref="E39:R39"/>
    <mergeCell ref="T39:AA39"/>
    <mergeCell ref="B41:D41"/>
    <mergeCell ref="E41:R41"/>
    <mergeCell ref="T41:AA41"/>
    <mergeCell ref="D33:I33"/>
    <mergeCell ref="K33:L33"/>
    <mergeCell ref="X33:Y33"/>
    <mergeCell ref="B35:AA35"/>
    <mergeCell ref="B37:D37"/>
    <mergeCell ref="E37:I37"/>
    <mergeCell ref="P37:AA37"/>
    <mergeCell ref="D32:I32"/>
    <mergeCell ref="C22:W22"/>
    <mergeCell ref="D24:H24"/>
    <mergeCell ref="M24:S24"/>
    <mergeCell ref="X24:Z24"/>
    <mergeCell ref="M26:S26"/>
    <mergeCell ref="D28:G28"/>
    <mergeCell ref="M28:S28"/>
    <mergeCell ref="D30:G31"/>
    <mergeCell ref="H30:I30"/>
    <mergeCell ref="N30:P30"/>
    <mergeCell ref="S30:U31"/>
    <mergeCell ref="W30:Y30"/>
    <mergeCell ref="Z18:AA18"/>
    <mergeCell ref="D20:G20"/>
    <mergeCell ref="H20:N20"/>
    <mergeCell ref="P20:Q20"/>
    <mergeCell ref="S20:W20"/>
    <mergeCell ref="H21:N21"/>
    <mergeCell ref="S21:X21"/>
    <mergeCell ref="D14:S14"/>
    <mergeCell ref="T14:W14"/>
    <mergeCell ref="D16:S16"/>
    <mergeCell ref="D18:E18"/>
    <mergeCell ref="F18:R18"/>
    <mergeCell ref="W18:X18"/>
    <mergeCell ref="B2:X2"/>
    <mergeCell ref="Y2:AA2"/>
    <mergeCell ref="B3:X3"/>
    <mergeCell ref="X4:Z4"/>
    <mergeCell ref="B7:AA7"/>
    <mergeCell ref="D9:E9"/>
    <mergeCell ref="F9:M9"/>
    <mergeCell ref="S9:T9"/>
    <mergeCell ref="W9:AA9"/>
    <mergeCell ref="S11:AA12"/>
  </mergeCells>
  <pageMargins left="0.23622047244094491" right="0.23622047244094491" top="0.74803149606299213" bottom="0.74803149606299213" header="0.31496062992125984" footer="0.31496062992125984"/>
  <pageSetup paperSize="9" scale="67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workbookViewId="0">
      <selection activeCell="Q5" sqref="Q5"/>
    </sheetView>
  </sheetViews>
  <sheetFormatPr defaultRowHeight="12.75" x14ac:dyDescent="0.2"/>
  <cols>
    <col min="1" max="1" width="16.85546875" customWidth="1"/>
    <col min="2" max="2" width="39.85546875" customWidth="1"/>
    <col min="3" max="3" width="7.7109375" bestFit="1" customWidth="1"/>
    <col min="4" max="4" width="13" customWidth="1"/>
    <col min="5" max="5" width="24.7109375" customWidth="1"/>
    <col min="6" max="6" width="13.42578125" customWidth="1"/>
    <col min="7" max="7" width="7.85546875" bestFit="1" customWidth="1"/>
    <col min="8" max="8" width="13.42578125" style="151" customWidth="1"/>
    <col min="9" max="9" width="17.5703125" customWidth="1"/>
    <col min="10" max="10" width="16.5703125" style="151" bestFit="1" customWidth="1"/>
    <col min="11" max="11" width="10.42578125" customWidth="1"/>
    <col min="12" max="12" width="10" customWidth="1"/>
    <col min="13" max="13" width="13" customWidth="1"/>
    <col min="14" max="14" width="11.7109375" customWidth="1"/>
    <col min="15" max="15" width="17.5703125" customWidth="1"/>
  </cols>
  <sheetData>
    <row r="1" spans="1:15" ht="15.75" x14ac:dyDescent="0.2">
      <c r="A1" s="322" t="s">
        <v>118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1:15" ht="15.75" x14ac:dyDescent="0.2">
      <c r="A2" s="322" t="s">
        <v>119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</row>
    <row r="3" spans="1:15" ht="15.75" x14ac:dyDescent="0.2">
      <c r="A3" s="28"/>
      <c r="B3" s="29"/>
      <c r="C3" s="29"/>
      <c r="D3" s="29"/>
      <c r="E3" s="29"/>
      <c r="F3" s="29"/>
      <c r="G3" s="29"/>
      <c r="H3" s="141"/>
      <c r="I3" s="29"/>
      <c r="J3" s="141"/>
      <c r="K3" s="29"/>
      <c r="L3" s="29"/>
      <c r="M3" s="29"/>
      <c r="N3" s="29"/>
      <c r="O3" s="29"/>
    </row>
    <row r="4" spans="1:15" ht="15.75" x14ac:dyDescent="0.2">
      <c r="A4" s="57" t="s">
        <v>156</v>
      </c>
      <c r="B4" s="58" t="s">
        <v>229</v>
      </c>
      <c r="C4" s="57"/>
      <c r="D4" s="57"/>
      <c r="E4" s="57"/>
      <c r="F4" s="57"/>
      <c r="G4" s="57"/>
      <c r="H4" s="142"/>
      <c r="I4" s="57"/>
      <c r="J4" s="142"/>
      <c r="K4" s="57"/>
      <c r="L4" s="57"/>
      <c r="M4" s="28"/>
      <c r="N4" s="28"/>
      <c r="O4" s="28"/>
    </row>
    <row r="5" spans="1:15" ht="15.75" customHeight="1" x14ac:dyDescent="0.2">
      <c r="A5" s="325" t="s">
        <v>158</v>
      </c>
      <c r="B5" s="327"/>
      <c r="C5" s="327"/>
      <c r="D5" s="328" t="s">
        <v>211</v>
      </c>
      <c r="E5" s="328"/>
      <c r="F5" s="60"/>
      <c r="G5" s="60"/>
      <c r="H5" s="143"/>
      <c r="I5" s="60"/>
      <c r="J5" s="143"/>
      <c r="K5" s="60"/>
      <c r="L5" s="60"/>
      <c r="M5" s="28"/>
      <c r="N5" s="28"/>
      <c r="O5" s="28"/>
    </row>
    <row r="6" spans="1:15" ht="15.75" x14ac:dyDescent="0.2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28"/>
      <c r="N6" s="28"/>
      <c r="O6" s="28"/>
    </row>
    <row r="7" spans="1:15" ht="15.75" x14ac:dyDescent="0.2">
      <c r="A7" s="59" t="s">
        <v>157</v>
      </c>
      <c r="B7" s="27"/>
      <c r="C7" t="s">
        <v>19</v>
      </c>
      <c r="D7" s="59">
        <v>1</v>
      </c>
      <c r="E7" s="59" t="s">
        <v>2</v>
      </c>
      <c r="F7" s="59">
        <v>2024</v>
      </c>
      <c r="G7" s="59"/>
      <c r="H7" s="144"/>
      <c r="I7" s="59"/>
      <c r="J7" s="144"/>
      <c r="K7" s="59"/>
      <c r="L7" s="59"/>
      <c r="M7" s="59"/>
      <c r="N7" s="59"/>
      <c r="O7" s="59"/>
    </row>
    <row r="8" spans="1:15" ht="15.75" x14ac:dyDescent="0.2">
      <c r="A8" s="28"/>
      <c r="B8" s="29"/>
      <c r="C8" s="29"/>
      <c r="D8" s="29"/>
      <c r="E8" s="29"/>
      <c r="F8" s="29"/>
      <c r="G8" s="29"/>
      <c r="H8" s="141"/>
      <c r="I8" s="29"/>
      <c r="J8" s="141"/>
      <c r="K8" s="29"/>
      <c r="L8" s="29"/>
      <c r="M8" s="29"/>
      <c r="N8" s="29"/>
      <c r="O8" s="29"/>
    </row>
    <row r="9" spans="1:15" ht="15.75" x14ac:dyDescent="0.2">
      <c r="A9" s="326" t="s">
        <v>163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</row>
    <row r="10" spans="1:15" ht="15.75" x14ac:dyDescent="0.2">
      <c r="A10" s="331" t="s">
        <v>120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</row>
    <row r="11" spans="1:15" ht="15.75" customHeight="1" x14ac:dyDescent="0.2">
      <c r="A11" s="332" t="s">
        <v>121</v>
      </c>
      <c r="B11" s="332" t="s">
        <v>122</v>
      </c>
      <c r="C11" s="335" t="s">
        <v>123</v>
      </c>
      <c r="D11" s="323"/>
      <c r="E11" s="332" t="s">
        <v>124</v>
      </c>
      <c r="F11" s="332" t="s">
        <v>125</v>
      </c>
      <c r="G11" s="328" t="s">
        <v>126</v>
      </c>
      <c r="H11" s="328"/>
      <c r="I11" s="328"/>
      <c r="J11" s="328"/>
      <c r="K11" s="337"/>
      <c r="L11" s="328" t="s">
        <v>127</v>
      </c>
      <c r="M11" s="328"/>
      <c r="N11" s="337"/>
      <c r="O11" s="332" t="s">
        <v>128</v>
      </c>
    </row>
    <row r="12" spans="1:15" ht="15.75" x14ac:dyDescent="0.2">
      <c r="A12" s="333"/>
      <c r="B12" s="333"/>
      <c r="C12" s="336"/>
      <c r="D12" s="324"/>
      <c r="E12" s="333"/>
      <c r="F12" s="333"/>
      <c r="G12" s="333" t="s">
        <v>129</v>
      </c>
      <c r="H12" s="338" t="s">
        <v>130</v>
      </c>
      <c r="I12" s="328"/>
      <c r="J12" s="337"/>
      <c r="K12" s="323" t="s">
        <v>131</v>
      </c>
      <c r="L12" s="323" t="s">
        <v>129</v>
      </c>
      <c r="M12" s="323" t="s">
        <v>132</v>
      </c>
      <c r="N12" s="323" t="s">
        <v>131</v>
      </c>
      <c r="O12" s="333"/>
    </row>
    <row r="13" spans="1:15" ht="47.25" customHeight="1" x14ac:dyDescent="0.2">
      <c r="A13" s="334"/>
      <c r="B13" s="334"/>
      <c r="C13" s="31" t="s">
        <v>7</v>
      </c>
      <c r="D13" s="32" t="s">
        <v>133</v>
      </c>
      <c r="E13" s="334"/>
      <c r="F13" s="334"/>
      <c r="G13" s="334"/>
      <c r="H13" s="145" t="s">
        <v>187</v>
      </c>
      <c r="I13" s="33" t="s">
        <v>134</v>
      </c>
      <c r="J13" s="149" t="s">
        <v>135</v>
      </c>
      <c r="K13" s="324"/>
      <c r="L13" s="324"/>
      <c r="M13" s="324"/>
      <c r="N13" s="324"/>
      <c r="O13" s="334"/>
    </row>
    <row r="14" spans="1:15" s="78" customFormat="1" ht="14.25" x14ac:dyDescent="0.2">
      <c r="A14" s="75">
        <v>1</v>
      </c>
      <c r="B14" s="75">
        <v>2</v>
      </c>
      <c r="C14" s="75">
        <v>3</v>
      </c>
      <c r="D14" s="75">
        <v>4</v>
      </c>
      <c r="E14" s="76">
        <v>5</v>
      </c>
      <c r="F14" s="75">
        <v>6</v>
      </c>
      <c r="G14" s="75">
        <v>7</v>
      </c>
      <c r="H14" s="146">
        <v>8</v>
      </c>
      <c r="I14" s="75">
        <v>9</v>
      </c>
      <c r="J14" s="146">
        <v>10</v>
      </c>
      <c r="K14" s="77">
        <v>11</v>
      </c>
      <c r="L14" s="77">
        <v>12</v>
      </c>
      <c r="M14" s="77">
        <v>13</v>
      </c>
      <c r="N14" s="77">
        <v>14</v>
      </c>
      <c r="O14" s="75">
        <v>15</v>
      </c>
    </row>
    <row r="15" spans="1:15" ht="15" customHeight="1" x14ac:dyDescent="0.25">
      <c r="A15" s="35">
        <v>1</v>
      </c>
      <c r="B15" s="36" t="s">
        <v>136</v>
      </c>
      <c r="C15" s="35">
        <v>5111</v>
      </c>
      <c r="D15" s="37">
        <v>45280</v>
      </c>
      <c r="E15" s="140" t="s">
        <v>182</v>
      </c>
      <c r="F15" s="39" t="s">
        <v>86</v>
      </c>
      <c r="G15" s="35">
        <v>16.3</v>
      </c>
      <c r="H15" s="40">
        <v>590.72</v>
      </c>
      <c r="I15" s="35">
        <f>2</f>
        <v>2</v>
      </c>
      <c r="J15" s="40">
        <f>H15*I15</f>
        <v>1181.44</v>
      </c>
      <c r="K15" s="41">
        <f>G15*J15</f>
        <v>19257.472000000002</v>
      </c>
      <c r="L15" s="39"/>
      <c r="M15" s="39"/>
      <c r="N15" s="39"/>
      <c r="O15" s="42">
        <f>K15+N15</f>
        <v>19257.472000000002</v>
      </c>
    </row>
    <row r="16" spans="1:15" ht="16.149999999999999" customHeight="1" x14ac:dyDescent="0.2">
      <c r="A16" s="35">
        <v>2</v>
      </c>
      <c r="B16" s="36" t="s">
        <v>136</v>
      </c>
      <c r="C16" s="35">
        <v>5111</v>
      </c>
      <c r="D16" s="37">
        <v>45280</v>
      </c>
      <c r="E16" s="38" t="s">
        <v>183</v>
      </c>
      <c r="F16" s="39" t="s">
        <v>86</v>
      </c>
      <c r="G16" s="35">
        <v>0.2</v>
      </c>
      <c r="H16" s="40">
        <v>36920</v>
      </c>
      <c r="I16" s="35">
        <f>2</f>
        <v>2</v>
      </c>
      <c r="J16" s="40">
        <f t="shared" ref="J16:J21" si="0">H16*I16</f>
        <v>73840</v>
      </c>
      <c r="K16" s="41">
        <f t="shared" ref="K16:K20" si="1">G16*J16</f>
        <v>14768</v>
      </c>
      <c r="L16" s="39"/>
      <c r="M16" s="39"/>
      <c r="N16" s="39"/>
      <c r="O16" s="42">
        <f t="shared" ref="O16:O23" si="2">K16+N16</f>
        <v>14768</v>
      </c>
    </row>
    <row r="17" spans="1:15" ht="15.6" customHeight="1" x14ac:dyDescent="0.2">
      <c r="A17" s="35">
        <v>3</v>
      </c>
      <c r="B17" s="36" t="s">
        <v>136</v>
      </c>
      <c r="C17" s="35">
        <v>5111</v>
      </c>
      <c r="D17" s="37">
        <v>45280</v>
      </c>
      <c r="E17" s="38" t="s">
        <v>184</v>
      </c>
      <c r="F17" s="39" t="s">
        <v>86</v>
      </c>
      <c r="G17" s="35">
        <v>0.02</v>
      </c>
      <c r="H17" s="40">
        <v>36920</v>
      </c>
      <c r="I17" s="35">
        <f>2</f>
        <v>2</v>
      </c>
      <c r="J17" s="40">
        <f t="shared" si="0"/>
        <v>73840</v>
      </c>
      <c r="K17" s="41">
        <f t="shared" si="1"/>
        <v>1476.8</v>
      </c>
      <c r="L17" s="39"/>
      <c r="M17" s="39"/>
      <c r="N17" s="39"/>
      <c r="O17" s="42">
        <f t="shared" si="2"/>
        <v>1476.8</v>
      </c>
    </row>
    <row r="18" spans="1:15" ht="16.149999999999999" customHeight="1" x14ac:dyDescent="0.2">
      <c r="A18" s="35">
        <v>4</v>
      </c>
      <c r="B18" s="36" t="s">
        <v>136</v>
      </c>
      <c r="C18" s="35">
        <v>5111</v>
      </c>
      <c r="D18" s="37">
        <v>45280</v>
      </c>
      <c r="E18" s="38" t="s">
        <v>137</v>
      </c>
      <c r="F18" s="39" t="s">
        <v>86</v>
      </c>
      <c r="G18" s="35">
        <v>2.6</v>
      </c>
      <c r="H18" s="40">
        <v>18460</v>
      </c>
      <c r="I18" s="35">
        <f>2</f>
        <v>2</v>
      </c>
      <c r="J18" s="40">
        <f t="shared" si="0"/>
        <v>36920</v>
      </c>
      <c r="K18" s="41">
        <f t="shared" si="1"/>
        <v>95992</v>
      </c>
      <c r="L18" s="39"/>
      <c r="M18" s="39"/>
      <c r="N18" s="39"/>
      <c r="O18" s="42">
        <f t="shared" si="2"/>
        <v>95992</v>
      </c>
    </row>
    <row r="19" spans="1:15" ht="16.149999999999999" customHeight="1" x14ac:dyDescent="0.2">
      <c r="A19" s="35">
        <v>5</v>
      </c>
      <c r="B19" s="36" t="s">
        <v>136</v>
      </c>
      <c r="C19" s="35">
        <v>5111</v>
      </c>
      <c r="D19" s="37">
        <v>45280</v>
      </c>
      <c r="E19" s="38" t="s">
        <v>188</v>
      </c>
      <c r="F19" s="39" t="s">
        <v>86</v>
      </c>
      <c r="G19" s="35">
        <v>2.8</v>
      </c>
      <c r="H19" s="40">
        <v>44304</v>
      </c>
      <c r="I19" s="35">
        <v>2</v>
      </c>
      <c r="J19" s="40">
        <f t="shared" si="0"/>
        <v>88608</v>
      </c>
      <c r="K19" s="41">
        <f t="shared" si="1"/>
        <v>248102.39999999999</v>
      </c>
      <c r="L19" s="39"/>
      <c r="M19" s="39"/>
      <c r="N19" s="39"/>
      <c r="O19" s="42">
        <f t="shared" si="2"/>
        <v>248102.39999999999</v>
      </c>
    </row>
    <row r="20" spans="1:15" ht="18.75" customHeight="1" x14ac:dyDescent="0.2">
      <c r="A20" s="35">
        <v>6</v>
      </c>
      <c r="B20" s="36" t="s">
        <v>138</v>
      </c>
      <c r="C20" s="43"/>
      <c r="D20" s="44"/>
      <c r="E20" s="72" t="s">
        <v>185</v>
      </c>
      <c r="F20" s="39" t="s">
        <v>86</v>
      </c>
      <c r="G20" s="35">
        <v>4.96</v>
      </c>
      <c r="H20" s="40">
        <v>1661.4</v>
      </c>
      <c r="I20" s="35">
        <f>2</f>
        <v>2</v>
      </c>
      <c r="J20" s="40">
        <f t="shared" si="0"/>
        <v>3322.8</v>
      </c>
      <c r="K20" s="41">
        <f t="shared" si="1"/>
        <v>16481.088</v>
      </c>
      <c r="L20" s="39"/>
      <c r="M20" s="39"/>
      <c r="N20" s="39"/>
      <c r="O20" s="42">
        <f t="shared" si="2"/>
        <v>16481.088</v>
      </c>
    </row>
    <row r="21" spans="1:15" ht="30.6" customHeight="1" x14ac:dyDescent="0.2">
      <c r="A21" s="35">
        <v>7</v>
      </c>
      <c r="B21" s="36" t="s">
        <v>138</v>
      </c>
      <c r="C21" s="43"/>
      <c r="D21" s="44"/>
      <c r="E21" s="38" t="s">
        <v>186</v>
      </c>
      <c r="F21" s="39" t="s">
        <v>86</v>
      </c>
      <c r="G21" s="35">
        <v>5.74</v>
      </c>
      <c r="H21" s="40">
        <v>1218.3599999999999</v>
      </c>
      <c r="I21" s="35">
        <f>2</f>
        <v>2</v>
      </c>
      <c r="J21" s="40">
        <f t="shared" si="0"/>
        <v>2436.7199999999998</v>
      </c>
      <c r="K21" s="41">
        <f>G21*J21</f>
        <v>13986.772799999999</v>
      </c>
      <c r="L21" s="39"/>
      <c r="M21" s="39"/>
      <c r="N21" s="39"/>
      <c r="O21" s="42">
        <f t="shared" si="2"/>
        <v>13986.772799999999</v>
      </c>
    </row>
    <row r="22" spans="1:15" ht="16.899999999999999" customHeight="1" x14ac:dyDescent="0.2">
      <c r="A22" s="45" t="s">
        <v>139</v>
      </c>
      <c r="B22" s="46"/>
      <c r="C22" s="46"/>
      <c r="D22" s="46"/>
      <c r="E22" s="46"/>
      <c r="F22" s="46"/>
      <c r="G22" s="47"/>
      <c r="H22" s="147"/>
      <c r="I22" s="47"/>
      <c r="J22" s="147"/>
      <c r="K22" s="48"/>
      <c r="L22" s="49"/>
      <c r="M22" s="49"/>
      <c r="N22" s="49"/>
      <c r="O22" s="42">
        <f t="shared" si="2"/>
        <v>0</v>
      </c>
    </row>
    <row r="23" spans="1:15" ht="47.45" customHeight="1" x14ac:dyDescent="0.2">
      <c r="A23" s="50" t="s">
        <v>140</v>
      </c>
      <c r="B23" s="51"/>
      <c r="C23" s="51"/>
      <c r="D23" s="51"/>
      <c r="E23" s="51"/>
      <c r="F23" s="51"/>
      <c r="G23" s="34"/>
      <c r="H23" s="148"/>
      <c r="I23" s="52"/>
      <c r="J23" s="148"/>
      <c r="K23" s="53">
        <f>SUM(K15:K21)</f>
        <v>410064.53279999999</v>
      </c>
      <c r="L23" s="54"/>
      <c r="M23" s="54"/>
      <c r="N23" s="54"/>
      <c r="O23" s="55">
        <f t="shared" si="2"/>
        <v>410064.53279999999</v>
      </c>
    </row>
    <row r="24" spans="1:15" ht="15.75" x14ac:dyDescent="0.2">
      <c r="A24" s="28"/>
      <c r="B24" s="29"/>
      <c r="C24" s="29"/>
      <c r="D24" s="29"/>
      <c r="E24" s="29"/>
      <c r="F24" s="29"/>
      <c r="G24" s="29"/>
      <c r="H24" s="141"/>
      <c r="I24" s="29"/>
      <c r="J24" s="141"/>
      <c r="K24" s="29"/>
      <c r="L24" s="29"/>
      <c r="M24" s="29"/>
      <c r="N24" s="29"/>
      <c r="O24" s="29"/>
    </row>
    <row r="25" spans="1:15" ht="15.75" customHeight="1" x14ac:dyDescent="0.2">
      <c r="A25" s="326" t="s">
        <v>141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29"/>
      <c r="O25" s="29"/>
    </row>
    <row r="26" spans="1:15" ht="15.75" x14ac:dyDescent="0.2">
      <c r="A26" s="28"/>
      <c r="B26" s="29"/>
      <c r="C26" s="29"/>
      <c r="D26" s="29"/>
      <c r="E26" s="29"/>
      <c r="F26" s="29"/>
      <c r="G26" s="29"/>
      <c r="H26" s="141"/>
      <c r="I26" s="29"/>
      <c r="J26" s="141"/>
      <c r="K26" s="29"/>
      <c r="L26" s="29"/>
      <c r="M26" s="29"/>
      <c r="N26" s="29"/>
      <c r="O26" s="29"/>
    </row>
    <row r="27" spans="1:15" ht="34.5" customHeight="1" x14ac:dyDescent="0.2">
      <c r="A27" s="332" t="s">
        <v>121</v>
      </c>
      <c r="B27" s="332" t="s">
        <v>142</v>
      </c>
      <c r="C27" s="338" t="s">
        <v>123</v>
      </c>
      <c r="D27" s="337"/>
      <c r="E27" s="332" t="s">
        <v>125</v>
      </c>
      <c r="F27" s="332" t="s">
        <v>143</v>
      </c>
      <c r="G27" s="335" t="s">
        <v>144</v>
      </c>
      <c r="H27" s="339"/>
      <c r="I27" s="323"/>
      <c r="J27" s="335" t="s">
        <v>145</v>
      </c>
      <c r="K27" s="339"/>
      <c r="L27" s="323"/>
      <c r="M27" s="323" t="s">
        <v>146</v>
      </c>
      <c r="N27" s="29"/>
      <c r="O27" s="29"/>
    </row>
    <row r="28" spans="1:15" ht="31.5" x14ac:dyDescent="0.2">
      <c r="A28" s="334"/>
      <c r="B28" s="334"/>
      <c r="C28" s="33" t="s">
        <v>7</v>
      </c>
      <c r="D28" s="33" t="s">
        <v>133</v>
      </c>
      <c r="E28" s="334"/>
      <c r="F28" s="334"/>
      <c r="G28" s="34" t="s">
        <v>129</v>
      </c>
      <c r="H28" s="149" t="s">
        <v>132</v>
      </c>
      <c r="I28" s="34" t="s">
        <v>131</v>
      </c>
      <c r="J28" s="149" t="s">
        <v>129</v>
      </c>
      <c r="K28" s="34" t="s">
        <v>132</v>
      </c>
      <c r="L28" s="34" t="s">
        <v>131</v>
      </c>
      <c r="M28" s="324"/>
      <c r="N28" s="29"/>
      <c r="O28" s="29"/>
    </row>
    <row r="29" spans="1:15" ht="15.75" x14ac:dyDescent="0.2">
      <c r="A29" s="34">
        <v>1</v>
      </c>
      <c r="B29" s="34">
        <v>2</v>
      </c>
      <c r="C29" s="34">
        <v>3</v>
      </c>
      <c r="D29" s="34">
        <v>4</v>
      </c>
      <c r="E29" s="34">
        <v>5</v>
      </c>
      <c r="F29" s="34">
        <v>6</v>
      </c>
      <c r="G29" s="34">
        <v>7</v>
      </c>
      <c r="H29" s="149">
        <v>8</v>
      </c>
      <c r="I29" s="34">
        <v>9</v>
      </c>
      <c r="J29" s="149">
        <v>10</v>
      </c>
      <c r="K29" s="34">
        <v>11</v>
      </c>
      <c r="L29" s="34">
        <v>12</v>
      </c>
      <c r="M29" s="30">
        <v>13</v>
      </c>
      <c r="N29" s="29"/>
      <c r="O29" s="29"/>
    </row>
    <row r="30" spans="1:15" ht="15.75" x14ac:dyDescent="0.2">
      <c r="A30" s="33"/>
      <c r="B30" s="73"/>
      <c r="C30" s="73"/>
      <c r="D30" s="73"/>
      <c r="E30" s="73"/>
      <c r="F30" s="73"/>
      <c r="G30" s="73"/>
      <c r="H30" s="150"/>
      <c r="I30" s="73">
        <f>G30*H30</f>
        <v>0</v>
      </c>
      <c r="J30" s="150"/>
      <c r="K30" s="73"/>
      <c r="L30" s="73">
        <f>J30*K30</f>
        <v>0</v>
      </c>
      <c r="M30" s="74">
        <f>I30+L30</f>
        <v>0</v>
      </c>
      <c r="N30" s="29"/>
      <c r="O30" s="29"/>
    </row>
    <row r="31" spans="1:15" ht="15.75" x14ac:dyDescent="0.2">
      <c r="A31" s="56"/>
      <c r="B31" s="73"/>
      <c r="C31" s="73"/>
      <c r="D31" s="73"/>
      <c r="E31" s="73"/>
      <c r="F31" s="73"/>
      <c r="G31" s="73"/>
      <c r="H31" s="150"/>
      <c r="I31" s="73">
        <f>G31*H31</f>
        <v>0</v>
      </c>
      <c r="J31" s="150"/>
      <c r="K31" s="73"/>
      <c r="L31" s="73">
        <f>J31*K31</f>
        <v>0</v>
      </c>
      <c r="M31" s="74"/>
      <c r="N31" s="29"/>
      <c r="O31" s="29"/>
    </row>
    <row r="32" spans="1:15" ht="50.25" customHeight="1" x14ac:dyDescent="0.2">
      <c r="A32" s="56" t="s">
        <v>147</v>
      </c>
      <c r="B32" s="73"/>
      <c r="C32" s="73"/>
      <c r="D32" s="73"/>
      <c r="E32" s="73"/>
      <c r="F32" s="73">
        <f>SUM(F30:F31)</f>
        <v>0</v>
      </c>
      <c r="G32" s="73">
        <f>SUM(G30:G31)</f>
        <v>0</v>
      </c>
      <c r="H32" s="150"/>
      <c r="I32" s="73">
        <f>SUM(I30:I31)</f>
        <v>0</v>
      </c>
      <c r="J32" s="150">
        <f>SUM(J30:J31)</f>
        <v>0</v>
      </c>
      <c r="K32" s="73"/>
      <c r="L32" s="73">
        <f>SUM(L30:L31)</f>
        <v>0</v>
      </c>
      <c r="M32" s="73">
        <f>SUM(M30:M31)</f>
        <v>0</v>
      </c>
      <c r="N32" s="29"/>
      <c r="O32" s="29"/>
    </row>
    <row r="33" spans="1:15" ht="63" customHeight="1" x14ac:dyDescent="0.2">
      <c r="A33" s="56" t="s">
        <v>148</v>
      </c>
      <c r="B33" s="73"/>
      <c r="C33" s="73"/>
      <c r="D33" s="73"/>
      <c r="E33" s="73"/>
      <c r="F33" s="73">
        <f>SUM(F30:F31)</f>
        <v>0</v>
      </c>
      <c r="G33" s="73">
        <f>SUM(G30:G31)</f>
        <v>0</v>
      </c>
      <c r="H33" s="150"/>
      <c r="I33" s="73">
        <f>SUM(I30:I31)</f>
        <v>0</v>
      </c>
      <c r="J33" s="150">
        <f>SUM(J30:J31)</f>
        <v>0</v>
      </c>
      <c r="K33" s="73"/>
      <c r="L33" s="73">
        <f>SUM(L30:L31)</f>
        <v>0</v>
      </c>
      <c r="M33" s="73">
        <f>SUM(M30:M31)</f>
        <v>0</v>
      </c>
      <c r="N33" s="29"/>
      <c r="O33" s="29"/>
    </row>
    <row r="34" spans="1:15" ht="15.75" x14ac:dyDescent="0.2">
      <c r="A34" s="340"/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29"/>
      <c r="N34" s="29"/>
      <c r="O34" s="29"/>
    </row>
    <row r="35" spans="1:15" ht="15.75" customHeight="1" x14ac:dyDescent="0.2">
      <c r="A35" s="329" t="s">
        <v>149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29"/>
      <c r="N35" s="29"/>
      <c r="O35" s="29"/>
    </row>
    <row r="36" spans="1:15" ht="15.75" x14ac:dyDescent="0.2">
      <c r="A36" s="341"/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"/>
      <c r="N36" s="29"/>
      <c r="O36" s="29"/>
    </row>
    <row r="37" spans="1:15" ht="15.75" customHeight="1" x14ac:dyDescent="0.2">
      <c r="A37" s="329" t="s">
        <v>150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29"/>
      <c r="N37" s="29"/>
      <c r="O37" s="29"/>
    </row>
    <row r="38" spans="1:15" ht="15.75" x14ac:dyDescent="0.2">
      <c r="A38" s="342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29"/>
      <c r="N38" s="29"/>
      <c r="O38" s="29"/>
    </row>
    <row r="39" spans="1:15" ht="15.75" customHeight="1" x14ac:dyDescent="0.2">
      <c r="A39" s="329" t="s">
        <v>151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29"/>
      <c r="N39" s="29"/>
      <c r="O39" s="29"/>
    </row>
    <row r="40" spans="1:15" ht="12" customHeight="1" x14ac:dyDescent="0.2">
      <c r="A40" s="28"/>
      <c r="B40" s="29"/>
      <c r="C40" s="29"/>
      <c r="D40" s="29"/>
      <c r="E40" s="29"/>
      <c r="F40" s="29"/>
      <c r="G40" s="29"/>
      <c r="H40" s="141"/>
      <c r="I40" s="29"/>
      <c r="J40" s="141"/>
      <c r="K40" s="29"/>
      <c r="L40" s="29"/>
      <c r="M40" s="29"/>
      <c r="N40" s="29"/>
      <c r="O40" s="29"/>
    </row>
    <row r="41" spans="1:15" ht="14.25" customHeight="1" x14ac:dyDescent="0.2">
      <c r="A41" s="330" t="s">
        <v>152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29"/>
      <c r="N41" s="29"/>
      <c r="O41" s="29"/>
    </row>
    <row r="42" spans="1:15" ht="15.75" customHeight="1" x14ac:dyDescent="0.2">
      <c r="A42" s="330" t="s">
        <v>153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29"/>
      <c r="N42" s="29"/>
      <c r="O42" s="29"/>
    </row>
    <row r="43" spans="1:15" ht="15.75" customHeight="1" x14ac:dyDescent="0.2">
      <c r="A43" s="330" t="s">
        <v>154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29"/>
      <c r="N43" s="29"/>
      <c r="O43" s="29"/>
    </row>
    <row r="44" spans="1:15" ht="15.75" customHeight="1" x14ac:dyDescent="0.2">
      <c r="A44" s="330" t="s">
        <v>155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29"/>
      <c r="N44" s="29"/>
      <c r="O44" s="29"/>
    </row>
    <row r="45" spans="1:15" ht="15.75" x14ac:dyDescent="0.2">
      <c r="A45" s="28"/>
      <c r="B45" s="29"/>
      <c r="C45" s="29"/>
      <c r="D45" s="29"/>
      <c r="E45" s="29"/>
      <c r="F45" s="29"/>
      <c r="G45" s="29"/>
      <c r="H45" s="141"/>
      <c r="I45" s="29"/>
      <c r="J45" s="141"/>
      <c r="K45" s="29"/>
      <c r="L45" s="29"/>
      <c r="M45" s="29"/>
      <c r="N45" s="29"/>
      <c r="O45" s="29"/>
    </row>
  </sheetData>
  <mergeCells count="40">
    <mergeCell ref="A42:L42"/>
    <mergeCell ref="A43:L43"/>
    <mergeCell ref="A44:L44"/>
    <mergeCell ref="J27:L27"/>
    <mergeCell ref="M27:M28"/>
    <mergeCell ref="A34:L34"/>
    <mergeCell ref="A35:L35"/>
    <mergeCell ref="A36:L36"/>
    <mergeCell ref="A37:L37"/>
    <mergeCell ref="A27:A28"/>
    <mergeCell ref="B27:B28"/>
    <mergeCell ref="C27:D27"/>
    <mergeCell ref="E27:E28"/>
    <mergeCell ref="F27:F28"/>
    <mergeCell ref="G27:I27"/>
    <mergeCell ref="A38:L38"/>
    <mergeCell ref="A39:L39"/>
    <mergeCell ref="A41:L41"/>
    <mergeCell ref="A25:M25"/>
    <mergeCell ref="A10:O10"/>
    <mergeCell ref="A11:A13"/>
    <mergeCell ref="B11:B13"/>
    <mergeCell ref="C11:D12"/>
    <mergeCell ref="E11:E13"/>
    <mergeCell ref="F11:F13"/>
    <mergeCell ref="G11:K11"/>
    <mergeCell ref="L11:N11"/>
    <mergeCell ref="O11:O13"/>
    <mergeCell ref="G12:G13"/>
    <mergeCell ref="H12:J12"/>
    <mergeCell ref="K12:K13"/>
    <mergeCell ref="L12:L13"/>
    <mergeCell ref="A1:O1"/>
    <mergeCell ref="M12:M13"/>
    <mergeCell ref="N12:N13"/>
    <mergeCell ref="A2:O2"/>
    <mergeCell ref="A6:L6"/>
    <mergeCell ref="A9:O9"/>
    <mergeCell ref="A5:C5"/>
    <mergeCell ref="D5:E5"/>
  </mergeCells>
  <pageMargins left="0.23622047244094491" right="0.23622047244094491" top="0.74803149606299213" bottom="0.74803149606299213" header="0.31496062992125984" footer="0.31496062992125984"/>
  <pageSetup paperSize="9" scale="5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870.00</vt:lpstr>
      <vt:lpstr>Монооксид углерода</vt:lpstr>
      <vt:lpstr>Оксиды серы</vt:lpstr>
      <vt:lpstr>Оксиды азота </vt:lpstr>
      <vt:lpstr>Пыль и зола</vt:lpstr>
      <vt:lpstr>Сажа</vt:lpstr>
      <vt:lpstr>Дизельное топливо </vt:lpstr>
      <vt:lpstr>Неэтилированный бензин </vt:lpstr>
      <vt:lpstr>Налоговый регистр</vt:lpstr>
      <vt:lpstr>Расчет приложений</vt:lpstr>
      <vt:lpstr>Ставки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komanchuk</dc:creator>
  <cp:lastModifiedBy>Дарья</cp:lastModifiedBy>
  <cp:revision/>
  <cp:lastPrinted>2024-04-05T11:58:00Z</cp:lastPrinted>
  <dcterms:created xsi:type="dcterms:W3CDTF">2012-08-23T02:55:12Z</dcterms:created>
  <dcterms:modified xsi:type="dcterms:W3CDTF">2024-04-22T12:34:04Z</dcterms:modified>
</cp:coreProperties>
</file>